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Website Update Files\LEO\4-N.M. GF Revenue History\"/>
    </mc:Choice>
  </mc:AlternateContent>
  <xr:revisionPtr revIDLastSave="0" documentId="13_ncr:1_{8BB6811C-5BA6-4398-AED0-1A5186C501CE}" xr6:coauthVersionLast="47" xr6:coauthVersionMax="47" xr10:uidLastSave="{00000000-0000-0000-0000-000000000000}"/>
  <bookViews>
    <workbookView xWindow="28680" yWindow="-120" windowWidth="29040" windowHeight="15840" activeTab="1" xr2:uid="{2F6E51D3-2616-45A5-B330-335376404A74}"/>
  </bookViews>
  <sheets>
    <sheet name="Nominal" sheetId="1" r:id="rId1"/>
    <sheet name="Real Terms" sheetId="2" r:id="rId2"/>
    <sheet name="Moody's CPI Data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" l="1"/>
  <c r="AW20" i="1"/>
  <c r="AW21" i="1" s="1"/>
  <c r="AW26" i="1" l="1"/>
  <c r="AW26" i="2" s="1"/>
  <c r="W26" i="1"/>
  <c r="W23" i="2"/>
  <c r="AV26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X23" i="2"/>
  <c r="Y23" i="2"/>
  <c r="Z23" i="2"/>
  <c r="AA23" i="2"/>
  <c r="AB23" i="2"/>
  <c r="AC23" i="2"/>
  <c r="AD23" i="2"/>
  <c r="AE23" i="2"/>
  <c r="AF23" i="2"/>
  <c r="AH23" i="2"/>
  <c r="AI23" i="2"/>
  <c r="AJ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C7" i="2" l="1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P7" i="2"/>
  <c r="AQ7" i="2"/>
  <c r="AR7" i="2"/>
  <c r="AS7" i="2"/>
  <c r="AT7" i="2"/>
  <c r="AU7" i="2"/>
  <c r="AV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P9" i="2"/>
  <c r="AQ9" i="2"/>
  <c r="AR9" i="2"/>
  <c r="AS9" i="2"/>
  <c r="AT9" i="2"/>
  <c r="AU9" i="2"/>
  <c r="AV9" i="2"/>
  <c r="C10" i="2"/>
  <c r="D10" i="2"/>
  <c r="E10" i="2"/>
  <c r="F10" i="2"/>
  <c r="G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P11" i="2"/>
  <c r="AQ11" i="2"/>
  <c r="AR11" i="2"/>
  <c r="AS11" i="2"/>
  <c r="AT11" i="2"/>
  <c r="AU11" i="2"/>
  <c r="AV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P12" i="2"/>
  <c r="AQ12" i="2"/>
  <c r="AR12" i="2"/>
  <c r="AS12" i="2"/>
  <c r="AT12" i="2"/>
  <c r="AU12" i="2"/>
  <c r="AV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D13" i="2"/>
  <c r="AE13" i="2"/>
  <c r="AH13" i="2"/>
  <c r="AI13" i="2"/>
  <c r="AJ13" i="2"/>
  <c r="AK13" i="2"/>
  <c r="AL13" i="2"/>
  <c r="AM13" i="2"/>
  <c r="AN13" i="2"/>
  <c r="AP13" i="2"/>
  <c r="AQ13" i="2"/>
  <c r="AR13" i="2"/>
  <c r="AS13" i="2"/>
  <c r="AT13" i="2"/>
  <c r="AU13" i="2"/>
  <c r="AV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D14" i="2"/>
  <c r="AE14" i="2"/>
  <c r="AG14" i="2"/>
  <c r="AH14" i="2"/>
  <c r="AI14" i="2"/>
  <c r="AJ14" i="2"/>
  <c r="AK14" i="2"/>
  <c r="AL14" i="2"/>
  <c r="AM14" i="2"/>
  <c r="AN14" i="2"/>
  <c r="AP14" i="2"/>
  <c r="AQ14" i="2"/>
  <c r="AR14" i="2"/>
  <c r="AS14" i="2"/>
  <c r="AT14" i="2"/>
  <c r="AU14" i="2"/>
  <c r="AV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P15" i="2"/>
  <c r="AQ15" i="2"/>
  <c r="AR15" i="2"/>
  <c r="AS15" i="2"/>
  <c r="AT15" i="2"/>
  <c r="AU15" i="2"/>
  <c r="AV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P16" i="2"/>
  <c r="AQ16" i="2"/>
  <c r="AR16" i="2"/>
  <c r="AS16" i="2"/>
  <c r="AT16" i="2"/>
  <c r="AU16" i="2"/>
  <c r="AV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20" i="2"/>
  <c r="AW19" i="2"/>
  <c r="AW17" i="2"/>
  <c r="AW16" i="2"/>
  <c r="AW15" i="2"/>
  <c r="AW14" i="2"/>
  <c r="AW13" i="2"/>
  <c r="AW12" i="2"/>
  <c r="AW11" i="2"/>
  <c r="AW10" i="2"/>
  <c r="AW9" i="2"/>
  <c r="AW8" i="2"/>
  <c r="AW7" i="2"/>
  <c r="AK23" i="1" l="1"/>
  <c r="AK23" i="2" s="1"/>
  <c r="AG23" i="1"/>
  <c r="AG23" i="2" s="1"/>
  <c r="AV20" i="1"/>
  <c r="AU20" i="1"/>
  <c r="AT20" i="1"/>
  <c r="AS20" i="1"/>
  <c r="AR20" i="1"/>
  <c r="AQ20" i="1"/>
  <c r="AP20" i="1"/>
  <c r="AN20" i="1"/>
  <c r="AM20" i="1"/>
  <c r="AL20" i="1"/>
  <c r="AK20" i="1"/>
  <c r="AJ20" i="1"/>
  <c r="AI20" i="1"/>
  <c r="AH20" i="1"/>
  <c r="AE20" i="1"/>
  <c r="AD20" i="1"/>
  <c r="AB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G20" i="1"/>
  <c r="F20" i="1"/>
  <c r="E20" i="1"/>
  <c r="D20" i="1"/>
  <c r="C20" i="1"/>
  <c r="AO16" i="1"/>
  <c r="AO16" i="2" s="1"/>
  <c r="AA16" i="1"/>
  <c r="AA16" i="2" s="1"/>
  <c r="AO15" i="1"/>
  <c r="AO15" i="2" s="1"/>
  <c r="AO14" i="1"/>
  <c r="AO14" i="2" s="1"/>
  <c r="AF14" i="1"/>
  <c r="AF14" i="2" s="1"/>
  <c r="AC14" i="1"/>
  <c r="AC14" i="2" s="1"/>
  <c r="AO13" i="1"/>
  <c r="AO13" i="2" s="1"/>
  <c r="AG13" i="1"/>
  <c r="AF13" i="1"/>
  <c r="AF13" i="2" s="1"/>
  <c r="AC13" i="1"/>
  <c r="AC13" i="2" s="1"/>
  <c r="AO12" i="1"/>
  <c r="AO12" i="2" s="1"/>
  <c r="AO11" i="1"/>
  <c r="AO11" i="2" s="1"/>
  <c r="H10" i="1"/>
  <c r="AO9" i="1"/>
  <c r="AO9" i="2" s="1"/>
  <c r="AA8" i="1"/>
  <c r="AA8" i="2" s="1"/>
  <c r="AO7" i="1"/>
  <c r="AO7" i="2" s="1"/>
  <c r="V21" i="1" l="1"/>
  <c r="J21" i="1"/>
  <c r="M21" i="1"/>
  <c r="Y21" i="1"/>
  <c r="D21" i="1"/>
  <c r="K21" i="1"/>
  <c r="W21" i="1"/>
  <c r="AM21" i="1"/>
  <c r="N21" i="1"/>
  <c r="Z21" i="1"/>
  <c r="AQ21" i="1"/>
  <c r="AT21" i="1"/>
  <c r="AL20" i="2"/>
  <c r="AL21" i="1"/>
  <c r="L21" i="1"/>
  <c r="X21" i="1"/>
  <c r="AN21" i="1"/>
  <c r="O21" i="1"/>
  <c r="AR21" i="1"/>
  <c r="P21" i="1"/>
  <c r="AS21" i="1"/>
  <c r="Q21" i="1"/>
  <c r="AE21" i="1"/>
  <c r="E21" i="1"/>
  <c r="R21" i="1"/>
  <c r="AU21" i="1"/>
  <c r="F21" i="1"/>
  <c r="S21" i="1"/>
  <c r="AI21" i="1"/>
  <c r="AV21" i="1"/>
  <c r="G21" i="1"/>
  <c r="T21" i="1"/>
  <c r="AJ20" i="2"/>
  <c r="AJ21" i="1"/>
  <c r="U21" i="1"/>
  <c r="AK20" i="2"/>
  <c r="AK21" i="1"/>
  <c r="AP26" i="1"/>
  <c r="AP26" i="2" s="1"/>
  <c r="AP20" i="2"/>
  <c r="AQ26" i="1"/>
  <c r="AQ26" i="2" s="1"/>
  <c r="AQ20" i="2"/>
  <c r="O26" i="1"/>
  <c r="O26" i="2" s="1"/>
  <c r="O20" i="2"/>
  <c r="AB26" i="1"/>
  <c r="AB26" i="2" s="1"/>
  <c r="AB20" i="2"/>
  <c r="AR26" i="1"/>
  <c r="AR26" i="2" s="1"/>
  <c r="AR20" i="2"/>
  <c r="AR21" i="2" s="1"/>
  <c r="W26" i="2"/>
  <c r="W20" i="2"/>
  <c r="M26" i="1"/>
  <c r="M26" i="2" s="1"/>
  <c r="M20" i="2"/>
  <c r="N26" i="1"/>
  <c r="N26" i="2" s="1"/>
  <c r="N20" i="2"/>
  <c r="C26" i="1"/>
  <c r="C26" i="2" s="1"/>
  <c r="C20" i="2"/>
  <c r="P26" i="1"/>
  <c r="P26" i="2" s="1"/>
  <c r="P20" i="2"/>
  <c r="AD26" i="1"/>
  <c r="AD26" i="2" s="1"/>
  <c r="AD20" i="2"/>
  <c r="AS26" i="1"/>
  <c r="AS26" i="2" s="1"/>
  <c r="AS20" i="2"/>
  <c r="D26" i="1"/>
  <c r="D26" i="2" s="1"/>
  <c r="D20" i="2"/>
  <c r="Q26" i="1"/>
  <c r="Q26" i="2" s="1"/>
  <c r="Q20" i="2"/>
  <c r="AE26" i="1"/>
  <c r="AE26" i="2" s="1"/>
  <c r="AE20" i="2"/>
  <c r="AT26" i="1"/>
  <c r="AT26" i="2" s="1"/>
  <c r="AT20" i="2"/>
  <c r="AN26" i="1"/>
  <c r="AN26" i="2" s="1"/>
  <c r="AN20" i="2"/>
  <c r="AN21" i="2" s="1"/>
  <c r="Y26" i="1"/>
  <c r="Y26" i="2" s="1"/>
  <c r="Y20" i="2"/>
  <c r="Z26" i="1"/>
  <c r="Z26" i="2" s="1"/>
  <c r="Z20" i="2"/>
  <c r="H20" i="1"/>
  <c r="H21" i="1" s="1"/>
  <c r="H10" i="2"/>
  <c r="E26" i="1"/>
  <c r="E26" i="2" s="1"/>
  <c r="E20" i="2"/>
  <c r="R26" i="1"/>
  <c r="R26" i="2" s="1"/>
  <c r="R20" i="2"/>
  <c r="AH26" i="1"/>
  <c r="AH26" i="2" s="1"/>
  <c r="AH20" i="2"/>
  <c r="AU26" i="1"/>
  <c r="AU26" i="2" s="1"/>
  <c r="AU20" i="2"/>
  <c r="K26" i="1"/>
  <c r="K26" i="2" s="1"/>
  <c r="K20" i="2"/>
  <c r="L26" i="1"/>
  <c r="L26" i="2" s="1"/>
  <c r="L20" i="2"/>
  <c r="F26" i="1"/>
  <c r="F26" i="2" s="1"/>
  <c r="F20" i="2"/>
  <c r="F21" i="2" s="1"/>
  <c r="S26" i="1"/>
  <c r="S26" i="2" s="1"/>
  <c r="S20" i="2"/>
  <c r="AI26" i="1"/>
  <c r="AI26" i="2" s="1"/>
  <c r="AI20" i="2"/>
  <c r="AV26" i="1"/>
  <c r="AV20" i="2"/>
  <c r="AM26" i="1"/>
  <c r="AM26" i="2" s="1"/>
  <c r="AM20" i="2"/>
  <c r="X26" i="1"/>
  <c r="X26" i="2" s="1"/>
  <c r="X20" i="2"/>
  <c r="AG20" i="1"/>
  <c r="AH21" i="1" s="1"/>
  <c r="AG13" i="2"/>
  <c r="G26" i="1"/>
  <c r="G26" i="2" s="1"/>
  <c r="G20" i="2"/>
  <c r="T26" i="1"/>
  <c r="T26" i="2" s="1"/>
  <c r="T20" i="2"/>
  <c r="U26" i="1"/>
  <c r="U26" i="2" s="1"/>
  <c r="U20" i="2"/>
  <c r="I26" i="1"/>
  <c r="I26" i="2" s="1"/>
  <c r="I20" i="2"/>
  <c r="J26" i="1"/>
  <c r="J20" i="2"/>
  <c r="V26" i="1"/>
  <c r="V26" i="2" s="1"/>
  <c r="V20" i="2"/>
  <c r="AA20" i="1"/>
  <c r="AA21" i="1" s="1"/>
  <c r="AF20" i="1"/>
  <c r="AF21" i="1" s="1"/>
  <c r="AK26" i="1"/>
  <c r="AK26" i="2" s="1"/>
  <c r="AL26" i="1"/>
  <c r="AL26" i="2" s="1"/>
  <c r="AC20" i="1"/>
  <c r="AC21" i="1" s="1"/>
  <c r="AJ26" i="1"/>
  <c r="AJ26" i="2" s="1"/>
  <c r="AO20" i="1"/>
  <c r="AO21" i="1" s="1"/>
  <c r="AI21" i="2" l="1"/>
  <c r="S21" i="2"/>
  <c r="L21" i="2"/>
  <c r="E21" i="2"/>
  <c r="T21" i="2"/>
  <c r="Y21" i="2"/>
  <c r="N21" i="2"/>
  <c r="W21" i="2"/>
  <c r="AQ21" i="2"/>
  <c r="AU21" i="2"/>
  <c r="G21" i="2"/>
  <c r="R21" i="2"/>
  <c r="P21" i="2"/>
  <c r="O21" i="2"/>
  <c r="U21" i="2"/>
  <c r="AS21" i="2"/>
  <c r="J21" i="2"/>
  <c r="AJ21" i="2"/>
  <c r="AM21" i="2"/>
  <c r="AK21" i="2"/>
  <c r="AL21" i="2"/>
  <c r="AT21" i="2"/>
  <c r="V21" i="2"/>
  <c r="AE21" i="2"/>
  <c r="AV21" i="2"/>
  <c r="AW21" i="2"/>
  <c r="X21" i="2"/>
  <c r="Q21" i="2"/>
  <c r="K21" i="2"/>
  <c r="Z21" i="2"/>
  <c r="M21" i="2"/>
  <c r="D21" i="2"/>
  <c r="AD21" i="1"/>
  <c r="AB21" i="1"/>
  <c r="AP21" i="1"/>
  <c r="I21" i="1"/>
  <c r="AG20" i="2"/>
  <c r="AG21" i="1"/>
  <c r="AG26" i="1"/>
  <c r="AG26" i="2" s="1"/>
  <c r="AF26" i="1"/>
  <c r="AF26" i="2" s="1"/>
  <c r="AF20" i="2"/>
  <c r="AF21" i="2" s="1"/>
  <c r="AO20" i="2"/>
  <c r="AO21" i="2" s="1"/>
  <c r="AA26" i="1"/>
  <c r="AA26" i="2" s="1"/>
  <c r="AA20" i="2"/>
  <c r="AA21" i="2" s="1"/>
  <c r="H26" i="1"/>
  <c r="H26" i="2" s="1"/>
  <c r="H20" i="2"/>
  <c r="H21" i="2" s="1"/>
  <c r="AC20" i="2"/>
  <c r="AC21" i="2" s="1"/>
  <c r="AO26" i="1"/>
  <c r="AO26" i="2" s="1"/>
  <c r="AC26" i="1"/>
  <c r="AC26" i="2" s="1"/>
  <c r="AP21" i="2" l="1"/>
  <c r="AB21" i="2"/>
  <c r="AG21" i="2"/>
  <c r="AH21" i="2"/>
  <c r="AD21" i="2"/>
  <c r="I21" i="2"/>
</calcChain>
</file>

<file path=xl/sharedStrings.xml><?xml version="1.0" encoding="utf-8"?>
<sst xmlns="http://schemas.openxmlformats.org/spreadsheetml/2006/main" count="242" uniqueCount="129">
  <si>
    <t>Fiscal Year*</t>
  </si>
  <si>
    <t>FY78</t>
  </si>
  <si>
    <t>FY79</t>
  </si>
  <si>
    <t>FY80</t>
  </si>
  <si>
    <t>FY81</t>
  </si>
  <si>
    <t>FY82</t>
  </si>
  <si>
    <t>FY83</t>
  </si>
  <si>
    <t>FY84</t>
  </si>
  <si>
    <t>FY85</t>
  </si>
  <si>
    <t>FY86</t>
  </si>
  <si>
    <t>FY87</t>
  </si>
  <si>
    <t>FY88</t>
  </si>
  <si>
    <t>FY89</t>
  </si>
  <si>
    <t>FY90</t>
  </si>
  <si>
    <t>FY91</t>
  </si>
  <si>
    <t>FY92</t>
  </si>
  <si>
    <t>FY93</t>
  </si>
  <si>
    <t>FY94</t>
  </si>
  <si>
    <t>FY95</t>
  </si>
  <si>
    <t>FY96</t>
  </si>
  <si>
    <t>FY97</t>
  </si>
  <si>
    <t>FY98</t>
  </si>
  <si>
    <t>FY99</t>
  </si>
  <si>
    <t>FY00</t>
  </si>
  <si>
    <t>FY01</t>
  </si>
  <si>
    <t>FY02</t>
  </si>
  <si>
    <t>FY03</t>
  </si>
  <si>
    <t>FY04</t>
  </si>
  <si>
    <t>FY05</t>
  </si>
  <si>
    <t>FY06</t>
  </si>
  <si>
    <t>FY07</t>
  </si>
  <si>
    <t>FY08</t>
  </si>
  <si>
    <t>FY09</t>
  </si>
  <si>
    <t>FY10</t>
  </si>
  <si>
    <t>FY11</t>
  </si>
  <si>
    <t>FY12</t>
  </si>
  <si>
    <t>FY13</t>
  </si>
  <si>
    <t>FY14</t>
  </si>
  <si>
    <t>FY15</t>
  </si>
  <si>
    <t>FY16</t>
  </si>
  <si>
    <t xml:space="preserve">FY17 </t>
  </si>
  <si>
    <t>FY18</t>
  </si>
  <si>
    <t>FY19</t>
  </si>
  <si>
    <t>FY20</t>
  </si>
  <si>
    <t>FY21</t>
  </si>
  <si>
    <t>FY22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</si>
  <si>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</si>
  <si>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</si>
  <si>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</si>
  <si>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</si>
  <si>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</si>
  <si>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</si>
  <si>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</si>
  <si>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</si>
  <si>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</si>
  <si>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</si>
  <si>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</si>
  <si>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</si>
  <si>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</si>
  <si>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</si>
  <si>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</si>
  <si>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</si>
  <si>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</si>
  <si>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</si>
  <si>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</si>
  <si>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</si>
  <si>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</si>
  <si>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</si>
  <si>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</si>
  <si>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</si>
  <si>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</si>
  <si>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</si>
  <si>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</si>
  <si>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</si>
  <si>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</si>
  <si>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</si>
  <si>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</si>
  <si>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</si>
  <si>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</si>
  <si>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</si>
  <si>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</si>
  <si>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</si>
  <si>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</si>
  <si>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</si>
  <si>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</si>
  <si>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</si>
  <si>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</si>
  <si>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</si>
  <si>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</si>
  <si>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</si>
  <si>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</si>
  <si>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Amounts in Millions of dollars</t>
  </si>
  <si>
    <t xml:space="preserve">    General Sales Taxes </t>
  </si>
  <si>
    <t xml:space="preserve">    Selective Sales Taxes</t>
  </si>
  <si>
    <t xml:space="preserve">    Individual Income Taxes</t>
  </si>
  <si>
    <t xml:space="preserve">    Corporate Income &amp; Estate Taxes</t>
  </si>
  <si>
    <t xml:space="preserve">    Mineral Production Taxes</t>
  </si>
  <si>
    <t xml:space="preserve">    License Fees</t>
  </si>
  <si>
    <t xml:space="preserve">    Investment Income</t>
  </si>
  <si>
    <t xml:space="preserve">        STO Earnings</t>
  </si>
  <si>
    <t xml:space="preserve">    Rents and Royalties</t>
  </si>
  <si>
    <t xml:space="preserve">    Miscellaneous Receipts</t>
  </si>
  <si>
    <t xml:space="preserve">    Tribal Revenue Sharing </t>
  </si>
  <si>
    <t xml:space="preserve">    Tobacco Settlement Recurring FY03-FY06</t>
  </si>
  <si>
    <t xml:space="preserve">    Reversions/Adjustments</t>
  </si>
  <si>
    <t>Total Recurring Receipts</t>
  </si>
  <si>
    <t>GF Recurring Revenue Growth</t>
  </si>
  <si>
    <t xml:space="preserve">Nonrecurring Receipts </t>
  </si>
  <si>
    <t>FY23</t>
  </si>
  <si>
    <t>2022-23</t>
  </si>
  <si>
    <t>2023-24</t>
  </si>
  <si>
    <t>CPI Data</t>
  </si>
  <si>
    <t>Total Receipts</t>
  </si>
  <si>
    <t>Sources: DFA, CREG, Federal Reserve Economic Data</t>
  </si>
  <si>
    <t>Amounts in Millions of dollars, in FY24 dollars</t>
  </si>
  <si>
    <t>FCPIU.IUSA|01/17/2020|01/17/2021|-2|84446050|197|0|1970-01-01T00:00:00Z||0</t>
  </si>
  <si>
    <t>Mnemonic:</t>
  </si>
  <si>
    <t>FCPIU.IUSA</t>
  </si>
  <si>
    <t>Description:</t>
  </si>
  <si>
    <t>Baseline Scenario (August 2024): CPI: Urban Consumer - All Items, (Index 1982-84=100, SA)</t>
  </si>
  <si>
    <t>Source:</t>
  </si>
  <si>
    <t>U.S. Bureau of Labor Statistics (BLS); Moody's Analytics Forecasted</t>
  </si>
  <si>
    <t>Native Frequency:</t>
  </si>
  <si>
    <t>QUARTERLY</t>
  </si>
  <si>
    <t>Geography:</t>
  </si>
  <si>
    <t>United States</t>
  </si>
  <si>
    <t>Historical End Date:</t>
  </si>
  <si>
    <t>06/30/24</t>
  </si>
  <si>
    <t>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</si>
</sst>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&quot;$&quot;* #,##0.0_);_(&quot;$&quot;* \(#,##0.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3" applyFont="1" applyAlignment="1">
      <alignment horizontal="left"/>
    </xf>
    <xf numFmtId="1" fontId="3" fillId="0" borderId="0" xfId="3" applyNumberFormat="1" applyFont="1" applyAlignment="1">
      <alignment horizontal="center"/>
    </xf>
    <xf numFmtId="0" fontId="4" fillId="0" borderId="0" xfId="3" applyFont="1" applyAlignment="1">
      <alignment horizontal="center"/>
    </xf>
    <xf numFmtId="0" fontId="2" fillId="0" borderId="0" xfId="3"/>
    <xf numFmtId="164" fontId="0" fillId="0" borderId="0" xfId="4" applyNumberFormat="1" applyFont="1"/>
    <xf numFmtId="165" fontId="0" fillId="0" borderId="0" xfId="5" applyNumberFormat="1" applyFont="1"/>
    <xf numFmtId="165" fontId="0" fillId="0" borderId="0" xfId="5" applyNumberFormat="1" applyFont="1" applyFill="1"/>
    <xf numFmtId="0" fontId="2" fillId="0" borderId="0" xfId="3" applyAlignment="1">
      <alignment horizontal="left"/>
    </xf>
    <xf numFmtId="164" fontId="0" fillId="0" borderId="0" xfId="4" applyNumberFormat="1" applyFont="1" applyFill="1"/>
    <xf numFmtId="0" fontId="2" fillId="0" borderId="0" xfId="3" applyAlignment="1">
      <alignment horizontal="right"/>
    </xf>
    <xf numFmtId="0" fontId="3" fillId="0" borderId="0" xfId="3" applyFont="1"/>
    <xf numFmtId="166" fontId="2" fillId="0" borderId="0" xfId="1" applyNumberFormat="1" applyFont="1" applyFill="1"/>
    <xf numFmtId="164" fontId="0" fillId="0" borderId="0" xfId="2" applyNumberFormat="1" applyFont="1"/>
    <xf numFmtId="166" fontId="0" fillId="0" borderId="0" xfId="1" applyNumberFormat="1" applyFont="1" applyFill="1"/>
    <xf numFmtId="166" fontId="3" fillId="0" borderId="0" xfId="1" applyNumberFormat="1" applyFont="1" applyFill="1"/>
    <xf numFmtId="166" fontId="0" fillId="0" borderId="0" xfId="1" applyNumberFormat="1" applyFont="1"/>
    <xf numFmtId="164" fontId="0" fillId="0" borderId="0" xfId="2" applyNumberFormat="1" applyFont="1" applyFill="1"/>
    <xf numFmtId="164" fontId="3" fillId="0" borderId="0" xfId="2" applyNumberFormat="1" applyFont="1" applyFill="1"/>
    <xf numFmtId="43" fontId="0" fillId="0" borderId="0" xfId="7" applyFont="1"/>
    <xf numFmtId="14" fontId="0" fillId="0" borderId="0" xfId="0" applyNumberFormat="1"/>
  </cellXfs>
  <cellStyles count="8">
    <cellStyle name="Comma" xfId="7" builtinId="3"/>
    <cellStyle name="Comma 2" xfId="5" xr:uid="{B7AB488D-297A-44D8-9728-2DBBBDB47C88}"/>
    <cellStyle name="Currency" xfId="1" builtinId="4"/>
    <cellStyle name="Normal" xfId="0" builtinId="0"/>
    <cellStyle name="Normal 2" xfId="3" xr:uid="{28705F7A-1DAA-4680-8583-8BD9E2A46F89}"/>
    <cellStyle name="Normal 3" xfId="6" xr:uid="{AF90CC77-DB68-41BF-846E-7B7812CDDD50}"/>
    <cellStyle name="Percent" xfId="2" builtinId="5"/>
    <cellStyle name="Percent 2" xfId="4" xr:uid="{B04CB271-B3FD-4932-8B17-EDE51C70340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Recurring Receipts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Nominal!$C$2:$AW$2</c:f>
              <c:strCache>
                <c:ptCount val="47"/>
                <c:pt idx="0">
                  <c:v>FY78</c:v>
                </c:pt>
                <c:pt idx="1">
                  <c:v>FY79</c:v>
                </c:pt>
                <c:pt idx="2">
                  <c:v>FY80</c:v>
                </c:pt>
                <c:pt idx="3">
                  <c:v>FY81</c:v>
                </c:pt>
                <c:pt idx="4">
                  <c:v>FY82</c:v>
                </c:pt>
                <c:pt idx="5">
                  <c:v>FY83</c:v>
                </c:pt>
                <c:pt idx="6">
                  <c:v>FY84</c:v>
                </c:pt>
                <c:pt idx="7">
                  <c:v>FY85</c:v>
                </c:pt>
                <c:pt idx="8">
                  <c:v>FY86</c:v>
                </c:pt>
                <c:pt idx="9">
                  <c:v>FY87</c:v>
                </c:pt>
                <c:pt idx="10">
                  <c:v>FY88</c:v>
                </c:pt>
                <c:pt idx="11">
                  <c:v>FY89</c:v>
                </c:pt>
                <c:pt idx="12">
                  <c:v>FY90</c:v>
                </c:pt>
                <c:pt idx="13">
                  <c:v>FY91</c:v>
                </c:pt>
                <c:pt idx="14">
                  <c:v>FY92</c:v>
                </c:pt>
                <c:pt idx="15">
                  <c:v>FY93</c:v>
                </c:pt>
                <c:pt idx="16">
                  <c:v>FY94</c:v>
                </c:pt>
                <c:pt idx="17">
                  <c:v>FY95</c:v>
                </c:pt>
                <c:pt idx="18">
                  <c:v>FY96</c:v>
                </c:pt>
                <c:pt idx="19">
                  <c:v>FY97</c:v>
                </c:pt>
                <c:pt idx="20">
                  <c:v>FY98</c:v>
                </c:pt>
                <c:pt idx="21">
                  <c:v>FY99</c:v>
                </c:pt>
                <c:pt idx="22">
                  <c:v>FY00</c:v>
                </c:pt>
                <c:pt idx="23">
                  <c:v>FY01</c:v>
                </c:pt>
                <c:pt idx="24">
                  <c:v>FY02</c:v>
                </c:pt>
                <c:pt idx="25">
                  <c:v>FY03</c:v>
                </c:pt>
                <c:pt idx="26">
                  <c:v>FY04</c:v>
                </c:pt>
                <c:pt idx="27">
                  <c:v>FY05</c:v>
                </c:pt>
                <c:pt idx="28">
                  <c:v>FY06</c:v>
                </c:pt>
                <c:pt idx="29">
                  <c:v>FY07</c:v>
                </c:pt>
                <c:pt idx="30">
                  <c:v>FY08</c:v>
                </c:pt>
                <c:pt idx="31">
                  <c:v>FY09</c:v>
                </c:pt>
                <c:pt idx="32">
                  <c:v>FY10</c:v>
                </c:pt>
                <c:pt idx="33">
                  <c:v>FY11</c:v>
                </c:pt>
                <c:pt idx="34">
                  <c:v>FY12</c:v>
                </c:pt>
                <c:pt idx="35">
                  <c:v>FY13</c:v>
                </c:pt>
                <c:pt idx="36">
                  <c:v>FY14</c:v>
                </c:pt>
                <c:pt idx="37">
                  <c:v>FY15</c:v>
                </c:pt>
                <c:pt idx="38">
                  <c:v>FY16</c:v>
                </c:pt>
                <c:pt idx="39">
                  <c:v>FY17 </c:v>
                </c:pt>
                <c:pt idx="40">
                  <c:v>FY18</c:v>
                </c:pt>
                <c:pt idx="41">
                  <c:v>FY19</c:v>
                </c:pt>
                <c:pt idx="42">
                  <c:v>FY20</c:v>
                </c:pt>
                <c:pt idx="43">
                  <c:v>FY21</c:v>
                </c:pt>
                <c:pt idx="44">
                  <c:v>FY22</c:v>
                </c:pt>
                <c:pt idx="45">
                  <c:v>FY23</c:v>
                </c:pt>
                <c:pt idx="46">
                  <c:v>FY24</c:v>
                </c:pt>
              </c:strCache>
            </c:strRef>
          </c:cat>
          <c:val>
            <c:numRef>
              <c:f>Nominal!$C$20:$AW$20</c:f>
              <c:numCache>
                <c:formatCode>_("$"* #,##0.0_);_("$"* \(#,##0.0\);_("$"* "-"??_);_(@_)</c:formatCode>
                <c:ptCount val="47"/>
                <c:pt idx="0">
                  <c:v>597.41599999999994</c:v>
                </c:pt>
                <c:pt idx="1">
                  <c:v>706.75900000000013</c:v>
                </c:pt>
                <c:pt idx="2">
                  <c:v>863.21</c:v>
                </c:pt>
                <c:pt idx="3">
                  <c:v>1063.2719999999999</c:v>
                </c:pt>
                <c:pt idx="4">
                  <c:v>1136.665</c:v>
                </c:pt>
                <c:pt idx="5">
                  <c:v>1067.6849999999999</c:v>
                </c:pt>
                <c:pt idx="6">
                  <c:v>1204.904</c:v>
                </c:pt>
                <c:pt idx="7">
                  <c:v>1336.0300000000002</c:v>
                </c:pt>
                <c:pt idx="8">
                  <c:v>1407.271</c:v>
                </c:pt>
                <c:pt idx="9">
                  <c:v>1463.6180000000002</c:v>
                </c:pt>
                <c:pt idx="10">
                  <c:v>1562.3960000000002</c:v>
                </c:pt>
                <c:pt idx="11">
                  <c:v>1708.2679999999996</c:v>
                </c:pt>
                <c:pt idx="12">
                  <c:v>1790.5009999999997</c:v>
                </c:pt>
                <c:pt idx="13">
                  <c:v>1908.2180000000001</c:v>
                </c:pt>
                <c:pt idx="14">
                  <c:v>2043.4353000000001</c:v>
                </c:pt>
                <c:pt idx="15">
                  <c:v>2258.1521000000002</c:v>
                </c:pt>
                <c:pt idx="16">
                  <c:v>2546.6511999999998</c:v>
                </c:pt>
                <c:pt idx="17">
                  <c:v>2642.9726999999998</c:v>
                </c:pt>
                <c:pt idx="18">
                  <c:v>2754.6671000000001</c:v>
                </c:pt>
                <c:pt idx="19">
                  <c:v>2965.0680000000007</c:v>
                </c:pt>
                <c:pt idx="20">
                  <c:v>3179.9458999999997</c:v>
                </c:pt>
                <c:pt idx="21">
                  <c:v>3152.2064660000001</c:v>
                </c:pt>
                <c:pt idx="22">
                  <c:v>3370.5428022900005</c:v>
                </c:pt>
                <c:pt idx="23">
                  <c:v>3990.5429000000004</c:v>
                </c:pt>
                <c:pt idx="24">
                  <c:v>3847.3136602650002</c:v>
                </c:pt>
                <c:pt idx="25">
                  <c:v>3891.0675897390001</c:v>
                </c:pt>
                <c:pt idx="26">
                  <c:v>4282.9956849199998</c:v>
                </c:pt>
                <c:pt idx="27">
                  <c:v>4906.2586799399996</c:v>
                </c:pt>
                <c:pt idx="28">
                  <c:v>5579.5994237300001</c:v>
                </c:pt>
                <c:pt idx="29">
                  <c:v>5774.4973404000002</c:v>
                </c:pt>
                <c:pt idx="30">
                  <c:v>6015.4712659099996</c:v>
                </c:pt>
                <c:pt idx="31">
                  <c:v>5319.7423266199994</c:v>
                </c:pt>
                <c:pt idx="32">
                  <c:v>4798.603475259999</c:v>
                </c:pt>
                <c:pt idx="33">
                  <c:v>5407.7706166799999</c:v>
                </c:pt>
                <c:pt idx="34">
                  <c:v>5802.3846633700005</c:v>
                </c:pt>
                <c:pt idx="35">
                  <c:v>5708</c:v>
                </c:pt>
                <c:pt idx="36">
                  <c:v>6040.1033756599991</c:v>
                </c:pt>
                <c:pt idx="37">
                  <c:v>6194.8999999999987</c:v>
                </c:pt>
                <c:pt idx="38">
                  <c:v>5711.0167720799991</c:v>
                </c:pt>
                <c:pt idx="39">
                  <c:v>5885.5</c:v>
                </c:pt>
                <c:pt idx="40">
                  <c:v>6816.5037928500014</c:v>
                </c:pt>
                <c:pt idx="41">
                  <c:v>8009.4999999999991</c:v>
                </c:pt>
                <c:pt idx="42">
                  <c:v>7860.5999999999995</c:v>
                </c:pt>
                <c:pt idx="43">
                  <c:v>8085.3</c:v>
                </c:pt>
                <c:pt idx="44">
                  <c:v>9675.0999999999985</c:v>
                </c:pt>
                <c:pt idx="45">
                  <c:v>11588.9389784</c:v>
                </c:pt>
                <c:pt idx="46">
                  <c:v>13050.34922435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4-4A58-8127-2D1AC91F3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188560"/>
        <c:axId val="521175600"/>
      </c:lineChart>
      <c:catAx>
        <c:axId val="52118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175600"/>
        <c:crosses val="autoZero"/>
        <c:auto val="1"/>
        <c:lblAlgn val="ctr"/>
        <c:lblOffset val="100"/>
        <c:noMultiLvlLbl val="0"/>
      </c:catAx>
      <c:valAx>
        <c:axId val="521175600"/>
        <c:scaling>
          <c:orientation val="minMax"/>
        </c:scaling>
        <c:delete val="0"/>
        <c:axPos val="l"/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18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Nominal!$B$7</c:f>
              <c:strCache>
                <c:ptCount val="1"/>
                <c:pt idx="0">
                  <c:v>    General Sales Taxes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Nominal!$C$2:$AW$3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Nominal!$C$7:$AW$7</c:f>
              <c:numCache>
                <c:formatCode>_("$"* #,##0.0_);_("$"* \(#,##0.0\);_("$"* "-"??_);_(@_)</c:formatCode>
                <c:ptCount val="47"/>
                <c:pt idx="0">
                  <c:v>253.40700000000001</c:v>
                </c:pt>
                <c:pt idx="1">
                  <c:v>279.41800000000001</c:v>
                </c:pt>
                <c:pt idx="2">
                  <c:v>321.13799999999998</c:v>
                </c:pt>
                <c:pt idx="3">
                  <c:v>385.66699999999997</c:v>
                </c:pt>
                <c:pt idx="4">
                  <c:v>352.87</c:v>
                </c:pt>
                <c:pt idx="5">
                  <c:v>336.99599999999998</c:v>
                </c:pt>
                <c:pt idx="6">
                  <c:v>409.08600000000001</c:v>
                </c:pt>
                <c:pt idx="7">
                  <c:v>444.21699999999998</c:v>
                </c:pt>
                <c:pt idx="8">
                  <c:v>466.81599999999997</c:v>
                </c:pt>
                <c:pt idx="9">
                  <c:v>533.70000000000005</c:v>
                </c:pt>
                <c:pt idx="10">
                  <c:v>566.03399999999999</c:v>
                </c:pt>
                <c:pt idx="11">
                  <c:v>606.721</c:v>
                </c:pt>
                <c:pt idx="12">
                  <c:v>639.40700000000004</c:v>
                </c:pt>
                <c:pt idx="13">
                  <c:v>734.85500000000002</c:v>
                </c:pt>
                <c:pt idx="14">
                  <c:v>767.12199999999996</c:v>
                </c:pt>
                <c:pt idx="15">
                  <c:v>850.35</c:v>
                </c:pt>
                <c:pt idx="16">
                  <c:v>909.85299999999995</c:v>
                </c:pt>
                <c:pt idx="17">
                  <c:v>982.05100000000004</c:v>
                </c:pt>
                <c:pt idx="18">
                  <c:v>1020.739</c:v>
                </c:pt>
                <c:pt idx="19">
                  <c:v>1070.615</c:v>
                </c:pt>
                <c:pt idx="20">
                  <c:v>1120.933</c:v>
                </c:pt>
                <c:pt idx="21">
                  <c:v>1152.9780000000001</c:v>
                </c:pt>
                <c:pt idx="22">
                  <c:v>1173.606</c:v>
                </c:pt>
                <c:pt idx="23">
                  <c:v>1290.0174</c:v>
                </c:pt>
                <c:pt idx="24">
                  <c:v>1310.2905540300001</c:v>
                </c:pt>
                <c:pt idx="25">
                  <c:v>1374.8670256600001</c:v>
                </c:pt>
                <c:pt idx="26">
                  <c:v>1443.2795267399999</c:v>
                </c:pt>
                <c:pt idx="27">
                  <c:v>1556.59994267</c:v>
                </c:pt>
                <c:pt idx="28">
                  <c:v>1741.67356653</c:v>
                </c:pt>
                <c:pt idx="29">
                  <c:v>1901.84167041</c:v>
                </c:pt>
                <c:pt idx="30">
                  <c:v>1922.9213999999999</c:v>
                </c:pt>
                <c:pt idx="31">
                  <c:v>1901.8929673299999</c:v>
                </c:pt>
                <c:pt idx="32">
                  <c:v>1685.3024134699999</c:v>
                </c:pt>
                <c:pt idx="33">
                  <c:v>1891.5913917299999</c:v>
                </c:pt>
                <c:pt idx="34">
                  <c:v>1990.5350901700001</c:v>
                </c:pt>
                <c:pt idx="35">
                  <c:v>1968.6</c:v>
                </c:pt>
                <c:pt idx="36">
                  <c:v>2070.4042643799999</c:v>
                </c:pt>
                <c:pt idx="37">
                  <c:v>2167</c:v>
                </c:pt>
                <c:pt idx="38">
                  <c:v>2022.29743904</c:v>
                </c:pt>
                <c:pt idx="39">
                  <c:v>2062.1</c:v>
                </c:pt>
                <c:pt idx="40">
                  <c:v>2437.1839135700002</c:v>
                </c:pt>
                <c:pt idx="41">
                  <c:v>2737.7</c:v>
                </c:pt>
                <c:pt idx="42">
                  <c:v>3005.6</c:v>
                </c:pt>
                <c:pt idx="43">
                  <c:v>2914.2</c:v>
                </c:pt>
                <c:pt idx="44">
                  <c:v>3491</c:v>
                </c:pt>
                <c:pt idx="45">
                  <c:v>4045.1981964099996</c:v>
                </c:pt>
                <c:pt idx="46">
                  <c:v>4131.8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C-4C6C-A698-156227B68E7A}"/>
            </c:ext>
          </c:extLst>
        </c:ser>
        <c:ser>
          <c:idx val="1"/>
          <c:order val="1"/>
          <c:tx>
            <c:strRef>
              <c:f>Nominal!$B$8</c:f>
              <c:strCache>
                <c:ptCount val="1"/>
                <c:pt idx="0">
                  <c:v>    Selective Sales Taxes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Nominal!$C$2:$AW$3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Nominal!$C$8:$AW$8</c:f>
              <c:numCache>
                <c:formatCode>_("$"* #,##0.0_);_("$"* \(#,##0.0\);_("$"* "-"??_);_(@_)</c:formatCode>
                <c:ptCount val="47"/>
                <c:pt idx="0">
                  <c:v>53.122</c:v>
                </c:pt>
                <c:pt idx="1">
                  <c:v>56.073999999999998</c:v>
                </c:pt>
                <c:pt idx="2">
                  <c:v>54.387</c:v>
                </c:pt>
                <c:pt idx="3">
                  <c:v>41.393999999999998</c:v>
                </c:pt>
                <c:pt idx="4">
                  <c:v>40.338000000000001</c:v>
                </c:pt>
                <c:pt idx="5">
                  <c:v>44.874000000000002</c:v>
                </c:pt>
                <c:pt idx="6">
                  <c:v>49.066000000000003</c:v>
                </c:pt>
                <c:pt idx="7">
                  <c:v>58.02</c:v>
                </c:pt>
                <c:pt idx="8">
                  <c:v>57.008000000000003</c:v>
                </c:pt>
                <c:pt idx="9">
                  <c:v>61.097000000000001</c:v>
                </c:pt>
                <c:pt idx="10">
                  <c:v>77.875</c:v>
                </c:pt>
                <c:pt idx="11">
                  <c:v>76.88</c:v>
                </c:pt>
                <c:pt idx="12">
                  <c:v>76.143000000000001</c:v>
                </c:pt>
                <c:pt idx="13">
                  <c:v>78.424000000000007</c:v>
                </c:pt>
                <c:pt idx="14">
                  <c:v>106.577</c:v>
                </c:pt>
                <c:pt idx="15">
                  <c:v>122.1814</c:v>
                </c:pt>
                <c:pt idx="16">
                  <c:v>210.29420000000002</c:v>
                </c:pt>
                <c:pt idx="17">
                  <c:v>220.1396</c:v>
                </c:pt>
                <c:pt idx="18">
                  <c:v>209.4221</c:v>
                </c:pt>
                <c:pt idx="19">
                  <c:v>210.4571</c:v>
                </c:pt>
                <c:pt idx="20">
                  <c:v>218.94300000000001</c:v>
                </c:pt>
                <c:pt idx="21">
                  <c:v>215.2</c:v>
                </c:pt>
                <c:pt idx="22">
                  <c:v>241.48339999999999</c:v>
                </c:pt>
                <c:pt idx="23">
                  <c:v>246.79390000000001</c:v>
                </c:pt>
                <c:pt idx="24">
                  <c:v>271.64644199999998</c:v>
                </c:pt>
                <c:pt idx="25">
                  <c:v>276.74599999999998</c:v>
                </c:pt>
                <c:pt idx="26">
                  <c:v>354.55571364999997</c:v>
                </c:pt>
                <c:pt idx="27">
                  <c:v>389.79458174000001</c:v>
                </c:pt>
                <c:pt idx="28">
                  <c:v>405.39550594999997</c:v>
                </c:pt>
                <c:pt idx="29">
                  <c:v>413.26333525000001</c:v>
                </c:pt>
                <c:pt idx="30">
                  <c:v>401.82855570999999</c:v>
                </c:pt>
                <c:pt idx="31">
                  <c:v>405.01977728000003</c:v>
                </c:pt>
                <c:pt idx="32">
                  <c:v>372.87311397000002</c:v>
                </c:pt>
                <c:pt idx="33">
                  <c:v>440.93275984000002</c:v>
                </c:pt>
                <c:pt idx="34">
                  <c:v>437.49068122</c:v>
                </c:pt>
                <c:pt idx="35">
                  <c:v>429.1</c:v>
                </c:pt>
                <c:pt idx="36">
                  <c:v>443.85740265999999</c:v>
                </c:pt>
                <c:pt idx="37">
                  <c:v>488.5</c:v>
                </c:pt>
                <c:pt idx="38">
                  <c:v>531.5</c:v>
                </c:pt>
                <c:pt idx="39">
                  <c:v>543.4</c:v>
                </c:pt>
                <c:pt idx="40">
                  <c:v>525.90329972000006</c:v>
                </c:pt>
                <c:pt idx="41">
                  <c:v>543.20000000000005</c:v>
                </c:pt>
                <c:pt idx="42">
                  <c:v>563.79999999999995</c:v>
                </c:pt>
                <c:pt idx="43">
                  <c:v>624</c:v>
                </c:pt>
                <c:pt idx="44">
                  <c:v>664.7</c:v>
                </c:pt>
                <c:pt idx="45">
                  <c:v>763.68586263999998</c:v>
                </c:pt>
                <c:pt idx="46">
                  <c:v>744.29421000000002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6C-4C6C-A698-156227B68E7A}"/>
            </c:ext>
          </c:extLst>
        </c:ser>
        <c:ser>
          <c:idx val="2"/>
          <c:order val="2"/>
          <c:tx>
            <c:strRef>
              <c:f>Nominal!$B$9</c:f>
              <c:strCache>
                <c:ptCount val="1"/>
                <c:pt idx="0">
                  <c:v>    Individual Income Taxes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Nominal!$C$2:$AW$3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Nominal!$C$9:$AW$9</c:f>
              <c:numCache>
                <c:formatCode>_("$"* #,##0.0_);_("$"* \(#,##0.0\);_("$"* "-"??_);_(@_)</c:formatCode>
                <c:ptCount val="47"/>
                <c:pt idx="0">
                  <c:v>39.765999999999998</c:v>
                </c:pt>
                <c:pt idx="1">
                  <c:v>68.549000000000007</c:v>
                </c:pt>
                <c:pt idx="2">
                  <c:v>46.844999999999999</c:v>
                </c:pt>
                <c:pt idx="3">
                  <c:v>74.38</c:v>
                </c:pt>
                <c:pt idx="4">
                  <c:v>15.518000000000001</c:v>
                </c:pt>
                <c:pt idx="5">
                  <c:v>15.911</c:v>
                </c:pt>
                <c:pt idx="6">
                  <c:v>73.376999999999995</c:v>
                </c:pt>
                <c:pt idx="7">
                  <c:v>84.352999999999994</c:v>
                </c:pt>
                <c:pt idx="8">
                  <c:v>100.673</c:v>
                </c:pt>
                <c:pt idx="9">
                  <c:v>241.017</c:v>
                </c:pt>
                <c:pt idx="10">
                  <c:v>299.74599999999998</c:v>
                </c:pt>
                <c:pt idx="11">
                  <c:v>350.16399999999999</c:v>
                </c:pt>
                <c:pt idx="12">
                  <c:v>360.101</c:v>
                </c:pt>
                <c:pt idx="13">
                  <c:v>394.90100000000001</c:v>
                </c:pt>
                <c:pt idx="14">
                  <c:v>441.12009999999998</c:v>
                </c:pt>
                <c:pt idx="15">
                  <c:v>492.2217</c:v>
                </c:pt>
                <c:pt idx="16">
                  <c:v>562.70609999999999</c:v>
                </c:pt>
                <c:pt idx="17">
                  <c:v>588.55409999999995</c:v>
                </c:pt>
                <c:pt idx="18">
                  <c:v>634.572</c:v>
                </c:pt>
                <c:pt idx="19">
                  <c:v>675.55250000000001</c:v>
                </c:pt>
                <c:pt idx="20">
                  <c:v>797.20240000000001</c:v>
                </c:pt>
                <c:pt idx="21">
                  <c:v>803.28087599999992</c:v>
                </c:pt>
                <c:pt idx="22">
                  <c:v>867.43370228999993</c:v>
                </c:pt>
                <c:pt idx="23">
                  <c:v>906.09390000000008</c:v>
                </c:pt>
                <c:pt idx="24">
                  <c:v>1025.7471025</c:v>
                </c:pt>
                <c:pt idx="25">
                  <c:v>923.11320465999995</c:v>
                </c:pt>
                <c:pt idx="26">
                  <c:v>1007.24839983</c:v>
                </c:pt>
                <c:pt idx="27">
                  <c:v>1086.0149286000001</c:v>
                </c:pt>
                <c:pt idx="28">
                  <c:v>1123.9541119900002</c:v>
                </c:pt>
                <c:pt idx="29">
                  <c:v>1180.2023501300002</c:v>
                </c:pt>
                <c:pt idx="30">
                  <c:v>1213.5207</c:v>
                </c:pt>
                <c:pt idx="31">
                  <c:v>958.46781763000001</c:v>
                </c:pt>
                <c:pt idx="32">
                  <c:v>956.56051764999995</c:v>
                </c:pt>
                <c:pt idx="33">
                  <c:v>1060.92221</c:v>
                </c:pt>
                <c:pt idx="34">
                  <c:v>1150.46797844</c:v>
                </c:pt>
                <c:pt idx="35">
                  <c:v>1240.9000000000001</c:v>
                </c:pt>
                <c:pt idx="36">
                  <c:v>1254.9396116200001</c:v>
                </c:pt>
                <c:pt idx="37">
                  <c:v>1339.7</c:v>
                </c:pt>
                <c:pt idx="38">
                  <c:v>1327.2075044999999</c:v>
                </c:pt>
                <c:pt idx="39">
                  <c:v>1380.7</c:v>
                </c:pt>
                <c:pt idx="40">
                  <c:v>1519</c:v>
                </c:pt>
                <c:pt idx="41">
                  <c:v>1672</c:v>
                </c:pt>
                <c:pt idx="42">
                  <c:v>1691.9</c:v>
                </c:pt>
                <c:pt idx="43">
                  <c:v>1904.1</c:v>
                </c:pt>
                <c:pt idx="44">
                  <c:v>2327.6</c:v>
                </c:pt>
                <c:pt idx="45">
                  <c:v>2514.1349160899999</c:v>
                </c:pt>
                <c:pt idx="46">
                  <c:v>2207.55142488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6C-4C6C-A698-156227B68E7A}"/>
            </c:ext>
          </c:extLst>
        </c:ser>
        <c:ser>
          <c:idx val="3"/>
          <c:order val="3"/>
          <c:tx>
            <c:strRef>
              <c:f>Nominal!$B$10</c:f>
              <c:strCache>
                <c:ptCount val="1"/>
                <c:pt idx="0">
                  <c:v>    Corporate Income &amp; Estate Taxes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Nominal!$C$2:$AW$3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Nominal!$C$10:$AW$10</c:f>
              <c:numCache>
                <c:formatCode>_("$"* #,##0.0_);_("$"* \(#,##0.0\);_("$"* "-"??_);_(@_)</c:formatCode>
                <c:ptCount val="47"/>
                <c:pt idx="0">
                  <c:v>40.308</c:v>
                </c:pt>
                <c:pt idx="1">
                  <c:v>37.747</c:v>
                </c:pt>
                <c:pt idx="2">
                  <c:v>44.37</c:v>
                </c:pt>
                <c:pt idx="3">
                  <c:v>52.097000000000001</c:v>
                </c:pt>
                <c:pt idx="4">
                  <c:v>58.948999999999998</c:v>
                </c:pt>
                <c:pt idx="5">
                  <c:v>65.798999999999992</c:v>
                </c:pt>
                <c:pt idx="6">
                  <c:v>47.332999999999998</c:v>
                </c:pt>
                <c:pt idx="7">
                  <c:v>67.915999999999997</c:v>
                </c:pt>
                <c:pt idx="8">
                  <c:v>79.772000000000006</c:v>
                </c:pt>
                <c:pt idx="9">
                  <c:v>102.517</c:v>
                </c:pt>
                <c:pt idx="10">
                  <c:v>53.668999999999997</c:v>
                </c:pt>
                <c:pt idx="11">
                  <c:v>83.048000000000002</c:v>
                </c:pt>
                <c:pt idx="12">
                  <c:v>91.403999999999996</c:v>
                </c:pt>
                <c:pt idx="13">
                  <c:v>55.593000000000004</c:v>
                </c:pt>
                <c:pt idx="14">
                  <c:v>89.409199999999998</c:v>
                </c:pt>
                <c:pt idx="15">
                  <c:v>103.36799999999999</c:v>
                </c:pt>
                <c:pt idx="16">
                  <c:v>133.9759</c:v>
                </c:pt>
                <c:pt idx="17">
                  <c:v>159.30500000000001</c:v>
                </c:pt>
                <c:pt idx="18">
                  <c:v>173.47</c:v>
                </c:pt>
                <c:pt idx="19">
                  <c:v>188.60340000000002</c:v>
                </c:pt>
                <c:pt idx="20">
                  <c:v>192.09649999999999</c:v>
                </c:pt>
                <c:pt idx="21">
                  <c:v>182.64459000000002</c:v>
                </c:pt>
                <c:pt idx="22">
                  <c:v>177.13900000000001</c:v>
                </c:pt>
                <c:pt idx="23">
                  <c:v>244.01560000000001</c:v>
                </c:pt>
                <c:pt idx="24">
                  <c:v>162.858221165</c:v>
                </c:pt>
                <c:pt idx="25">
                  <c:v>117.089</c:v>
                </c:pt>
                <c:pt idx="26">
                  <c:v>145.88416100000001</c:v>
                </c:pt>
                <c:pt idx="27">
                  <c:v>247.38753521000001</c:v>
                </c:pt>
                <c:pt idx="28">
                  <c:v>380.32283564999994</c:v>
                </c:pt>
                <c:pt idx="29">
                  <c:v>459.95886969000003</c:v>
                </c:pt>
                <c:pt idx="30">
                  <c:v>354.59870000000001</c:v>
                </c:pt>
                <c:pt idx="31">
                  <c:v>162.52199831000001</c:v>
                </c:pt>
                <c:pt idx="32">
                  <c:v>125.10016868</c:v>
                </c:pt>
                <c:pt idx="33">
                  <c:v>229.82940571</c:v>
                </c:pt>
                <c:pt idx="34">
                  <c:v>281.04753574</c:v>
                </c:pt>
                <c:pt idx="35">
                  <c:v>267.2</c:v>
                </c:pt>
                <c:pt idx="36">
                  <c:v>196.79377199999999</c:v>
                </c:pt>
                <c:pt idx="37">
                  <c:v>254.5</c:v>
                </c:pt>
                <c:pt idx="38">
                  <c:v>118.50328399</c:v>
                </c:pt>
                <c:pt idx="39">
                  <c:v>70.2</c:v>
                </c:pt>
                <c:pt idx="40">
                  <c:v>106.6</c:v>
                </c:pt>
                <c:pt idx="41">
                  <c:v>122.8</c:v>
                </c:pt>
                <c:pt idx="42">
                  <c:v>63.2</c:v>
                </c:pt>
                <c:pt idx="43">
                  <c:v>149.69999999999999</c:v>
                </c:pt>
                <c:pt idx="44">
                  <c:v>343.9</c:v>
                </c:pt>
                <c:pt idx="45">
                  <c:v>439.09999999999997</c:v>
                </c:pt>
                <c:pt idx="46">
                  <c:v>627.15002700000002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6C-4C6C-A698-156227B68E7A}"/>
            </c:ext>
          </c:extLst>
        </c:ser>
        <c:ser>
          <c:idx val="4"/>
          <c:order val="4"/>
          <c:tx>
            <c:strRef>
              <c:f>Nominal!$B$11</c:f>
              <c:strCache>
                <c:ptCount val="1"/>
                <c:pt idx="0">
                  <c:v>    Mineral Production Taxes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Nominal!$C$2:$AW$3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Nominal!$C$11:$AW$11</c:f>
              <c:numCache>
                <c:formatCode>_("$"* #,##0.0_);_("$"* \(#,##0.0\);_("$"* "-"??_);_(@_)</c:formatCode>
                <c:ptCount val="47"/>
                <c:pt idx="0">
                  <c:v>51.91</c:v>
                </c:pt>
                <c:pt idx="1">
                  <c:v>58.478999999999999</c:v>
                </c:pt>
                <c:pt idx="2">
                  <c:v>86.941999999999993</c:v>
                </c:pt>
                <c:pt idx="3">
                  <c:v>109.97799999999999</c:v>
                </c:pt>
                <c:pt idx="4">
                  <c:v>132.70599999999999</c:v>
                </c:pt>
                <c:pt idx="5">
                  <c:v>123.04300000000001</c:v>
                </c:pt>
                <c:pt idx="6">
                  <c:v>140.98099999999999</c:v>
                </c:pt>
                <c:pt idx="7">
                  <c:v>151.63800000000001</c:v>
                </c:pt>
                <c:pt idx="8">
                  <c:v>138.185</c:v>
                </c:pt>
                <c:pt idx="9">
                  <c:v>73.159000000000006</c:v>
                </c:pt>
                <c:pt idx="10">
                  <c:v>92.447999999999993</c:v>
                </c:pt>
                <c:pt idx="11">
                  <c:v>87.347999999999999</c:v>
                </c:pt>
                <c:pt idx="12">
                  <c:v>94.311000000000007</c:v>
                </c:pt>
                <c:pt idx="13">
                  <c:v>105.01600000000001</c:v>
                </c:pt>
                <c:pt idx="14">
                  <c:v>104.74299999999999</c:v>
                </c:pt>
                <c:pt idx="15">
                  <c:v>124.91</c:v>
                </c:pt>
                <c:pt idx="16">
                  <c:v>141.26400000000001</c:v>
                </c:pt>
                <c:pt idx="17">
                  <c:v>128.309</c:v>
                </c:pt>
                <c:pt idx="18">
                  <c:v>143.072</c:v>
                </c:pt>
                <c:pt idx="19">
                  <c:v>181.62299999999999</c:v>
                </c:pt>
                <c:pt idx="20">
                  <c:v>183.941</c:v>
                </c:pt>
                <c:pt idx="21">
                  <c:v>132.84700000000001</c:v>
                </c:pt>
                <c:pt idx="22">
                  <c:v>194.51739999999998</c:v>
                </c:pt>
                <c:pt idx="23">
                  <c:v>363.52070000000003</c:v>
                </c:pt>
                <c:pt idx="24">
                  <c:v>241.51054310000001</c:v>
                </c:pt>
                <c:pt idx="25">
                  <c:v>268.41062864000003</c:v>
                </c:pt>
                <c:pt idx="26">
                  <c:v>329.55919191000004</c:v>
                </c:pt>
                <c:pt idx="27">
                  <c:v>426.99764668</c:v>
                </c:pt>
                <c:pt idx="28">
                  <c:v>541.79689635</c:v>
                </c:pt>
                <c:pt idx="29">
                  <c:v>486.56463097</c:v>
                </c:pt>
                <c:pt idx="30">
                  <c:v>625.93679999999995</c:v>
                </c:pt>
                <c:pt idx="31">
                  <c:v>440.19134217999999</c:v>
                </c:pt>
                <c:pt idx="32">
                  <c:v>390.7017128</c:v>
                </c:pt>
                <c:pt idx="33">
                  <c:v>423.79626999999999</c:v>
                </c:pt>
                <c:pt idx="34">
                  <c:v>456.401793</c:v>
                </c:pt>
                <c:pt idx="35">
                  <c:v>438.4</c:v>
                </c:pt>
                <c:pt idx="36">
                  <c:v>557.11316299999999</c:v>
                </c:pt>
                <c:pt idx="37">
                  <c:v>427.5</c:v>
                </c:pt>
                <c:pt idx="38">
                  <c:v>279.75055567999999</c:v>
                </c:pt>
                <c:pt idx="39">
                  <c:v>341.6</c:v>
                </c:pt>
                <c:pt idx="40">
                  <c:v>493.08111609000002</c:v>
                </c:pt>
                <c:pt idx="41">
                  <c:v>424.2</c:v>
                </c:pt>
                <c:pt idx="42">
                  <c:v>440.1</c:v>
                </c:pt>
                <c:pt idx="43">
                  <c:v>477.3</c:v>
                </c:pt>
                <c:pt idx="44">
                  <c:v>644.20000000000005</c:v>
                </c:pt>
                <c:pt idx="45">
                  <c:v>992.26103392000005</c:v>
                </c:pt>
                <c:pt idx="46">
                  <c:v>1312.9653560000002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6C-4C6C-A698-156227B68E7A}"/>
            </c:ext>
          </c:extLst>
        </c:ser>
        <c:ser>
          <c:idx val="5"/>
          <c:order val="5"/>
          <c:tx>
            <c:strRef>
              <c:f>Nominal!$B$12</c:f>
              <c:strCache>
                <c:ptCount val="1"/>
                <c:pt idx="0">
                  <c:v>    License Fees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Nominal!$C$2:$AW$3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Nominal!$C$12:$AW$12</c:f>
              <c:numCache>
                <c:formatCode>_("$"* #,##0.0_);_("$"* \(#,##0.0\);_("$"* "-"??_);_(@_)</c:formatCode>
                <c:ptCount val="47"/>
                <c:pt idx="0">
                  <c:v>19.050999999999998</c:v>
                </c:pt>
                <c:pt idx="1">
                  <c:v>20.027000000000001</c:v>
                </c:pt>
                <c:pt idx="2">
                  <c:v>25.702999999999999</c:v>
                </c:pt>
                <c:pt idx="3">
                  <c:v>10.62</c:v>
                </c:pt>
                <c:pt idx="4">
                  <c:v>9.8130000000000006</c:v>
                </c:pt>
                <c:pt idx="5">
                  <c:v>11.154999999999999</c:v>
                </c:pt>
                <c:pt idx="6">
                  <c:v>12.442</c:v>
                </c:pt>
                <c:pt idx="7">
                  <c:v>13.577</c:v>
                </c:pt>
                <c:pt idx="8">
                  <c:v>16.120999999999999</c:v>
                </c:pt>
                <c:pt idx="9">
                  <c:v>16.391999999999999</c:v>
                </c:pt>
                <c:pt idx="10">
                  <c:v>12.477</c:v>
                </c:pt>
                <c:pt idx="11">
                  <c:v>5.798</c:v>
                </c:pt>
                <c:pt idx="12">
                  <c:v>6.8410000000000002</c:v>
                </c:pt>
                <c:pt idx="13">
                  <c:v>5.1050000000000004</c:v>
                </c:pt>
                <c:pt idx="14">
                  <c:v>19.975999999999999</c:v>
                </c:pt>
                <c:pt idx="15">
                  <c:v>20.395</c:v>
                </c:pt>
                <c:pt idx="16">
                  <c:v>24.052</c:v>
                </c:pt>
                <c:pt idx="17">
                  <c:v>25.669</c:v>
                </c:pt>
                <c:pt idx="18">
                  <c:v>26.731000000000002</c:v>
                </c:pt>
                <c:pt idx="19">
                  <c:v>27.292000000000002</c:v>
                </c:pt>
                <c:pt idx="20">
                  <c:v>29.97</c:v>
                </c:pt>
                <c:pt idx="21">
                  <c:v>35.726999999999997</c:v>
                </c:pt>
                <c:pt idx="22">
                  <c:v>32.414000000000001</c:v>
                </c:pt>
                <c:pt idx="23">
                  <c:v>33.588900000000002</c:v>
                </c:pt>
                <c:pt idx="24">
                  <c:v>30.892008000000001</c:v>
                </c:pt>
                <c:pt idx="25">
                  <c:v>38.425023308999997</c:v>
                </c:pt>
                <c:pt idx="26">
                  <c:v>42.885322770000002</c:v>
                </c:pt>
                <c:pt idx="27">
                  <c:v>44.265125140000002</c:v>
                </c:pt>
                <c:pt idx="28">
                  <c:v>48.971064220000002</c:v>
                </c:pt>
                <c:pt idx="29">
                  <c:v>48.959450139999987</c:v>
                </c:pt>
                <c:pt idx="30">
                  <c:v>50.675699999999999</c:v>
                </c:pt>
                <c:pt idx="31">
                  <c:v>50.098086699999996</c:v>
                </c:pt>
                <c:pt idx="32">
                  <c:v>50.266578090000003</c:v>
                </c:pt>
                <c:pt idx="33">
                  <c:v>49.750197</c:v>
                </c:pt>
                <c:pt idx="34">
                  <c:v>49.594687999999998</c:v>
                </c:pt>
                <c:pt idx="35">
                  <c:v>50</c:v>
                </c:pt>
                <c:pt idx="36">
                  <c:v>51.667031000000001</c:v>
                </c:pt>
                <c:pt idx="37">
                  <c:v>55.9</c:v>
                </c:pt>
                <c:pt idx="38">
                  <c:v>54.814978289999999</c:v>
                </c:pt>
                <c:pt idx="39">
                  <c:v>53.3</c:v>
                </c:pt>
                <c:pt idx="40">
                  <c:v>61.033397770000001</c:v>
                </c:pt>
                <c:pt idx="41">
                  <c:v>55.4</c:v>
                </c:pt>
                <c:pt idx="42">
                  <c:v>50.5</c:v>
                </c:pt>
                <c:pt idx="43">
                  <c:v>21.8</c:v>
                </c:pt>
                <c:pt idx="44">
                  <c:v>56.7</c:v>
                </c:pt>
                <c:pt idx="45">
                  <c:v>63.733905</c:v>
                </c:pt>
                <c:pt idx="46">
                  <c:v>72.828790999999995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6C-4C6C-A698-156227B68E7A}"/>
            </c:ext>
          </c:extLst>
        </c:ser>
        <c:ser>
          <c:idx val="6"/>
          <c:order val="6"/>
          <c:tx>
            <c:strRef>
              <c:f>Nominal!$B$13</c:f>
              <c:strCache>
                <c:ptCount val="1"/>
                <c:pt idx="0">
                  <c:v>    Investment Income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Nominal!$C$2:$AW$3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Nominal!$C$13:$AW$13</c:f>
              <c:numCache>
                <c:formatCode>_("$"* #,##0.0_);_("$"* \(#,##0.0\);_("$"* "-"??_);_(@_)</c:formatCode>
                <c:ptCount val="47"/>
                <c:pt idx="0">
                  <c:v>61.795000000000002</c:v>
                </c:pt>
                <c:pt idx="1">
                  <c:v>81.994</c:v>
                </c:pt>
                <c:pt idx="2">
                  <c:v>118.386</c:v>
                </c:pt>
                <c:pt idx="3">
                  <c:v>158.41</c:v>
                </c:pt>
                <c:pt idx="4">
                  <c:v>237.34200000000001</c:v>
                </c:pt>
                <c:pt idx="5">
                  <c:v>254.15100000000001</c:v>
                </c:pt>
                <c:pt idx="6">
                  <c:v>266.286</c:v>
                </c:pt>
                <c:pt idx="7">
                  <c:v>300.82600000000002</c:v>
                </c:pt>
                <c:pt idx="8">
                  <c:v>350.923</c:v>
                </c:pt>
                <c:pt idx="9">
                  <c:v>323.43400000000003</c:v>
                </c:pt>
                <c:pt idx="10">
                  <c:v>328.04700000000003</c:v>
                </c:pt>
                <c:pt idx="11">
                  <c:v>367.70699999999999</c:v>
                </c:pt>
                <c:pt idx="12">
                  <c:v>376.202</c:v>
                </c:pt>
                <c:pt idx="13">
                  <c:v>370.041</c:v>
                </c:pt>
                <c:pt idx="14">
                  <c:v>374.08499999999998</c:v>
                </c:pt>
                <c:pt idx="15">
                  <c:v>374.79700000000003</c:v>
                </c:pt>
                <c:pt idx="16">
                  <c:v>372.32400000000001</c:v>
                </c:pt>
                <c:pt idx="17">
                  <c:v>367.26</c:v>
                </c:pt>
                <c:pt idx="18">
                  <c:v>358.79500000000002</c:v>
                </c:pt>
                <c:pt idx="19">
                  <c:v>362.84</c:v>
                </c:pt>
                <c:pt idx="20">
                  <c:v>409.67599999999999</c:v>
                </c:pt>
                <c:pt idx="21">
                  <c:v>437.47199999999998</c:v>
                </c:pt>
                <c:pt idx="22">
                  <c:v>410.62870000000004</c:v>
                </c:pt>
                <c:pt idx="23">
                  <c:v>453.4393</c:v>
                </c:pt>
                <c:pt idx="24">
                  <c:v>473.09304293999998</c:v>
                </c:pt>
                <c:pt idx="25">
                  <c:v>478.59648518</c:v>
                </c:pt>
                <c:pt idx="26">
                  <c:v>484.32367176999998</c:v>
                </c:pt>
                <c:pt idx="27">
                  <c:v>547.28656074000003</c:v>
                </c:pt>
                <c:pt idx="28">
                  <c:v>590.19325172000003</c:v>
                </c:pt>
                <c:pt idx="29">
                  <c:v>602.13183100000003</c:v>
                </c:pt>
                <c:pt idx="30">
                  <c:v>661.35947199999998</c:v>
                </c:pt>
                <c:pt idx="31">
                  <c:v>692.54376251999997</c:v>
                </c:pt>
                <c:pt idx="32">
                  <c:v>646.32543599999997</c:v>
                </c:pt>
                <c:pt idx="33">
                  <c:v>647.62632499999995</c:v>
                </c:pt>
                <c:pt idx="34">
                  <c:v>662.58782599999995</c:v>
                </c:pt>
                <c:pt idx="35">
                  <c:v>631.79999999999995</c:v>
                </c:pt>
                <c:pt idx="36">
                  <c:v>638.85146699999996</c:v>
                </c:pt>
                <c:pt idx="37">
                  <c:v>702.5</c:v>
                </c:pt>
                <c:pt idx="38">
                  <c:v>770.25774359000002</c:v>
                </c:pt>
                <c:pt idx="39">
                  <c:v>738.3</c:v>
                </c:pt>
                <c:pt idx="40">
                  <c:v>802.88334296999994</c:v>
                </c:pt>
                <c:pt idx="41">
                  <c:v>946.2</c:v>
                </c:pt>
                <c:pt idx="42">
                  <c:v>990.5</c:v>
                </c:pt>
                <c:pt idx="43">
                  <c:v>961</c:v>
                </c:pt>
                <c:pt idx="44">
                  <c:v>915.9</c:v>
                </c:pt>
                <c:pt idx="45">
                  <c:v>1338.5753042200001</c:v>
                </c:pt>
                <c:pt idx="46">
                  <c:v>1887.0841919999998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6C-4C6C-A698-156227B68E7A}"/>
            </c:ext>
          </c:extLst>
        </c:ser>
        <c:ser>
          <c:idx val="7"/>
          <c:order val="7"/>
          <c:tx>
            <c:strRef>
              <c:f>Nominal!$B$14</c:f>
              <c:strCache>
                <c:ptCount val="1"/>
                <c:pt idx="0">
                  <c:v>        STO Earnings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Nominal!$C$2:$AW$3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Nominal!$C$14:$AW$14</c:f>
              <c:numCache>
                <c:formatCode>_("$"* #,##0.0_);_("$"* \(#,##0.0\);_("$"* "-"??_);_(@_)</c:formatCode>
                <c:ptCount val="47"/>
                <c:pt idx="0">
                  <c:v>11.035</c:v>
                </c:pt>
                <c:pt idx="1">
                  <c:v>13.765000000000001</c:v>
                </c:pt>
                <c:pt idx="2">
                  <c:v>29.632999999999999</c:v>
                </c:pt>
                <c:pt idx="3">
                  <c:v>46.734000000000002</c:v>
                </c:pt>
                <c:pt idx="4">
                  <c:v>78.106999999999999</c:v>
                </c:pt>
                <c:pt idx="5">
                  <c:v>58.93</c:v>
                </c:pt>
                <c:pt idx="6">
                  <c:v>44.631</c:v>
                </c:pt>
                <c:pt idx="7">
                  <c:v>47.762</c:v>
                </c:pt>
                <c:pt idx="8">
                  <c:v>50.929000000000002</c:v>
                </c:pt>
                <c:pt idx="9">
                  <c:v>26.646000000000001</c:v>
                </c:pt>
                <c:pt idx="10">
                  <c:v>24.638000000000002</c:v>
                </c:pt>
                <c:pt idx="11">
                  <c:v>33.42</c:v>
                </c:pt>
                <c:pt idx="12">
                  <c:v>39.078000000000003</c:v>
                </c:pt>
                <c:pt idx="13">
                  <c:v>28.911000000000001</c:v>
                </c:pt>
                <c:pt idx="14">
                  <c:v>24.811371799999996</c:v>
                </c:pt>
                <c:pt idx="15">
                  <c:v>24.126531149999998</c:v>
                </c:pt>
                <c:pt idx="16">
                  <c:v>25.833364079999999</c:v>
                </c:pt>
                <c:pt idx="17">
                  <c:v>31.446977270000005</c:v>
                </c:pt>
                <c:pt idx="18">
                  <c:v>23.691012419999996</c:v>
                </c:pt>
                <c:pt idx="19">
                  <c:v>21.789086000000001</c:v>
                </c:pt>
                <c:pt idx="20">
                  <c:v>40.2872354</c:v>
                </c:pt>
                <c:pt idx="21">
                  <c:v>62.528121649999996</c:v>
                </c:pt>
                <c:pt idx="22">
                  <c:v>48.994906999999998</c:v>
                </c:pt>
                <c:pt idx="23">
                  <c:v>74.508914360000006</c:v>
                </c:pt>
                <c:pt idx="24">
                  <c:v>55.860887609999999</c:v>
                </c:pt>
                <c:pt idx="25">
                  <c:v>31.957740680000001</c:v>
                </c:pt>
                <c:pt idx="26">
                  <c:v>19.654997999999999</c:v>
                </c:pt>
                <c:pt idx="27">
                  <c:v>23.75233403</c:v>
                </c:pt>
                <c:pt idx="28">
                  <c:v>64.239488659999992</c:v>
                </c:pt>
                <c:pt idx="29">
                  <c:v>66.461972470000006</c:v>
                </c:pt>
                <c:pt idx="30">
                  <c:v>93.7038838</c:v>
                </c:pt>
                <c:pt idx="31">
                  <c:v>67.754008679999998</c:v>
                </c:pt>
                <c:pt idx="32">
                  <c:v>22.12556253</c:v>
                </c:pt>
                <c:pt idx="33">
                  <c:v>16.8284302</c:v>
                </c:pt>
                <c:pt idx="34">
                  <c:v>17.42716029</c:v>
                </c:pt>
                <c:pt idx="35">
                  <c:v>14.737114589999999</c:v>
                </c:pt>
                <c:pt idx="36">
                  <c:v>18.996699</c:v>
                </c:pt>
                <c:pt idx="37">
                  <c:v>17</c:v>
                </c:pt>
                <c:pt idx="38">
                  <c:v>21.64451584</c:v>
                </c:pt>
                <c:pt idx="39">
                  <c:v>-3.2</c:v>
                </c:pt>
                <c:pt idx="40">
                  <c:v>5.9450510599999991</c:v>
                </c:pt>
                <c:pt idx="41">
                  <c:v>86.9</c:v>
                </c:pt>
                <c:pt idx="42">
                  <c:v>91.8</c:v>
                </c:pt>
                <c:pt idx="43">
                  <c:v>5.3</c:v>
                </c:pt>
                <c:pt idx="44">
                  <c:v>-118.3</c:v>
                </c:pt>
                <c:pt idx="45">
                  <c:v>181.38130422</c:v>
                </c:pt>
                <c:pt idx="46">
                  <c:v>390.50815999999998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6C-4C6C-A698-156227B68E7A}"/>
            </c:ext>
          </c:extLst>
        </c:ser>
        <c:ser>
          <c:idx val="8"/>
          <c:order val="8"/>
          <c:tx>
            <c:strRef>
              <c:f>Nominal!$B$15</c:f>
              <c:strCache>
                <c:ptCount val="1"/>
                <c:pt idx="0">
                  <c:v>    Rents and Royalties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Nominal!$C$2:$AW$3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Nominal!$C$15:$AW$15</c:f>
              <c:numCache>
                <c:formatCode>_("$"* #,##0.0_);_("$"* \(#,##0.0\);_("$"* "-"??_);_(@_)</c:formatCode>
                <c:ptCount val="47"/>
                <c:pt idx="0">
                  <c:v>72.56</c:v>
                </c:pt>
                <c:pt idx="1">
                  <c:v>91.483000000000004</c:v>
                </c:pt>
                <c:pt idx="2">
                  <c:v>144.96100000000001</c:v>
                </c:pt>
                <c:pt idx="3">
                  <c:v>199.648</c:v>
                </c:pt>
                <c:pt idx="4">
                  <c:v>252.36600000000001</c:v>
                </c:pt>
                <c:pt idx="5">
                  <c:v>173.24700000000001</c:v>
                </c:pt>
                <c:pt idx="6">
                  <c:v>176.77699999999999</c:v>
                </c:pt>
                <c:pt idx="7">
                  <c:v>168.88300000000001</c:v>
                </c:pt>
                <c:pt idx="8">
                  <c:v>144.321</c:v>
                </c:pt>
                <c:pt idx="9">
                  <c:v>84.266000000000005</c:v>
                </c:pt>
                <c:pt idx="10">
                  <c:v>109.137</c:v>
                </c:pt>
                <c:pt idx="11">
                  <c:v>99.733999999999995</c:v>
                </c:pt>
                <c:pt idx="12">
                  <c:v>116.592</c:v>
                </c:pt>
                <c:pt idx="13">
                  <c:v>125.732</c:v>
                </c:pt>
                <c:pt idx="14">
                  <c:v>107.214</c:v>
                </c:pt>
                <c:pt idx="15">
                  <c:v>143.25700000000001</c:v>
                </c:pt>
                <c:pt idx="16">
                  <c:v>155.554</c:v>
                </c:pt>
                <c:pt idx="17">
                  <c:v>132.16900000000001</c:v>
                </c:pt>
                <c:pt idx="18">
                  <c:v>130.589</c:v>
                </c:pt>
                <c:pt idx="19">
                  <c:v>192.78399999999999</c:v>
                </c:pt>
                <c:pt idx="20">
                  <c:v>185.684</c:v>
                </c:pt>
                <c:pt idx="21">
                  <c:v>147.62799999999999</c:v>
                </c:pt>
                <c:pt idx="22">
                  <c:v>221.10660000000001</c:v>
                </c:pt>
                <c:pt idx="23">
                  <c:v>401.70299999999997</c:v>
                </c:pt>
                <c:pt idx="24">
                  <c:v>249.241716</c:v>
                </c:pt>
                <c:pt idx="25">
                  <c:v>283.55227079000002</c:v>
                </c:pt>
                <c:pt idx="26">
                  <c:v>356.94411005000001</c:v>
                </c:pt>
                <c:pt idx="27">
                  <c:v>476.19779655000002</c:v>
                </c:pt>
                <c:pt idx="28">
                  <c:v>609.23617602000002</c:v>
                </c:pt>
                <c:pt idx="29">
                  <c:v>551.53318719999993</c:v>
                </c:pt>
                <c:pt idx="30">
                  <c:v>610.266661</c:v>
                </c:pt>
                <c:pt idx="31">
                  <c:v>543.67083299000001</c:v>
                </c:pt>
                <c:pt idx="32">
                  <c:v>423.00386400000002</c:v>
                </c:pt>
                <c:pt idx="33">
                  <c:v>477.43912699999998</c:v>
                </c:pt>
                <c:pt idx="34">
                  <c:v>595.081639</c:v>
                </c:pt>
                <c:pt idx="35">
                  <c:v>504.2</c:v>
                </c:pt>
                <c:pt idx="36">
                  <c:v>617.34070499999996</c:v>
                </c:pt>
                <c:pt idx="37">
                  <c:v>584.4</c:v>
                </c:pt>
                <c:pt idx="38">
                  <c:v>437.82235373999998</c:v>
                </c:pt>
                <c:pt idx="39">
                  <c:v>507.2</c:v>
                </c:pt>
                <c:pt idx="40">
                  <c:v>676.07735035999997</c:v>
                </c:pt>
                <c:pt idx="41">
                  <c:v>1279.3</c:v>
                </c:pt>
                <c:pt idx="42">
                  <c:v>887</c:v>
                </c:pt>
                <c:pt idx="43">
                  <c:v>853.3</c:v>
                </c:pt>
                <c:pt idx="44">
                  <c:v>808.1</c:v>
                </c:pt>
                <c:pt idx="45">
                  <c:v>1196.8708051100002</c:v>
                </c:pt>
                <c:pt idx="46">
                  <c:v>1762.6586709999999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6C-4C6C-A698-156227B68E7A}"/>
            </c:ext>
          </c:extLst>
        </c:ser>
        <c:ser>
          <c:idx val="9"/>
          <c:order val="9"/>
          <c:tx>
            <c:strRef>
              <c:f>Nominal!$B$16</c:f>
              <c:strCache>
                <c:ptCount val="1"/>
                <c:pt idx="0">
                  <c:v>    Miscellaneous Receipts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Nominal!$C$2:$AW$3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Nominal!$C$16:$AW$16</c:f>
              <c:numCache>
                <c:formatCode>_("$"* #,##0.0_);_("$"* \(#,##0.0\);_("$"* "-"??_);_(@_)</c:formatCode>
                <c:ptCount val="47"/>
                <c:pt idx="0">
                  <c:v>5.4969999999999999</c:v>
                </c:pt>
                <c:pt idx="1">
                  <c:v>5.5659999999999998</c:v>
                </c:pt>
                <c:pt idx="2">
                  <c:v>9.4990000000000006</c:v>
                </c:pt>
                <c:pt idx="3">
                  <c:v>10.324999999999999</c:v>
                </c:pt>
                <c:pt idx="4">
                  <c:v>13.877000000000001</c:v>
                </c:pt>
                <c:pt idx="5">
                  <c:v>13.18</c:v>
                </c:pt>
                <c:pt idx="6">
                  <c:v>12.9</c:v>
                </c:pt>
                <c:pt idx="7">
                  <c:v>11.016</c:v>
                </c:pt>
                <c:pt idx="8">
                  <c:v>15.826000000000001</c:v>
                </c:pt>
                <c:pt idx="9">
                  <c:v>11.654</c:v>
                </c:pt>
                <c:pt idx="10">
                  <c:v>11.381</c:v>
                </c:pt>
                <c:pt idx="11">
                  <c:v>14.491</c:v>
                </c:pt>
                <c:pt idx="12">
                  <c:v>19.850999999999999</c:v>
                </c:pt>
                <c:pt idx="13">
                  <c:v>16.097000000000001</c:v>
                </c:pt>
                <c:pt idx="14">
                  <c:v>17.61</c:v>
                </c:pt>
                <c:pt idx="15">
                  <c:v>18.113</c:v>
                </c:pt>
                <c:pt idx="16">
                  <c:v>18.148</c:v>
                </c:pt>
                <c:pt idx="17">
                  <c:v>18.949000000000002</c:v>
                </c:pt>
                <c:pt idx="18">
                  <c:v>34.890999999999998</c:v>
                </c:pt>
                <c:pt idx="19">
                  <c:v>25.32</c:v>
                </c:pt>
                <c:pt idx="20">
                  <c:v>25.7</c:v>
                </c:pt>
                <c:pt idx="21">
                  <c:v>24.629000000000001</c:v>
                </c:pt>
                <c:pt idx="22">
                  <c:v>29.923999999999999</c:v>
                </c:pt>
                <c:pt idx="23">
                  <c:v>26.817700000000002</c:v>
                </c:pt>
                <c:pt idx="24">
                  <c:v>30.520004</c:v>
                </c:pt>
                <c:pt idx="25">
                  <c:v>30.625</c:v>
                </c:pt>
                <c:pt idx="26">
                  <c:v>26.146392200000001</c:v>
                </c:pt>
                <c:pt idx="27">
                  <c:v>40.850166859999995</c:v>
                </c:pt>
                <c:pt idx="28">
                  <c:v>39.325159669999998</c:v>
                </c:pt>
                <c:pt idx="29">
                  <c:v>37.017447930000003</c:v>
                </c:pt>
                <c:pt idx="30">
                  <c:v>48.811477199999999</c:v>
                </c:pt>
                <c:pt idx="31">
                  <c:v>42.7071921</c:v>
                </c:pt>
                <c:pt idx="32">
                  <c:v>44.351322600000003</c:v>
                </c:pt>
                <c:pt idx="33">
                  <c:v>52.175807300000002</c:v>
                </c:pt>
                <c:pt idx="34">
                  <c:v>45.104086799999997</c:v>
                </c:pt>
                <c:pt idx="35">
                  <c:v>41.3</c:v>
                </c:pt>
                <c:pt idx="36">
                  <c:v>45.015396000000003</c:v>
                </c:pt>
                <c:pt idx="37">
                  <c:v>56.2</c:v>
                </c:pt>
                <c:pt idx="38">
                  <c:v>48.062913250000001</c:v>
                </c:pt>
                <c:pt idx="39">
                  <c:v>49.5</c:v>
                </c:pt>
                <c:pt idx="40">
                  <c:v>46.891963220000008</c:v>
                </c:pt>
                <c:pt idx="41">
                  <c:v>53.6</c:v>
                </c:pt>
                <c:pt idx="42">
                  <c:v>41.5</c:v>
                </c:pt>
                <c:pt idx="43">
                  <c:v>41.1</c:v>
                </c:pt>
                <c:pt idx="44">
                  <c:v>41.2</c:v>
                </c:pt>
                <c:pt idx="45">
                  <c:v>46.72570923</c:v>
                </c:pt>
                <c:pt idx="46">
                  <c:v>77.910853349999996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36C-4C6C-A698-156227B68E7A}"/>
            </c:ext>
          </c:extLst>
        </c:ser>
        <c:ser>
          <c:idx val="10"/>
          <c:order val="10"/>
          <c:tx>
            <c:strRef>
              <c:f>Nominal!$B$17</c:f>
              <c:strCache>
                <c:ptCount val="1"/>
                <c:pt idx="0">
                  <c:v>    Tribal Revenue Sharing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Nominal!$C$2:$AW$3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Nominal!$C$17:$AW$17</c:f>
              <c:numCache>
                <c:formatCode>_("$"* #,##0.0_);_("$"* \(#,##0.0\);_("$"* "-"??_);_(@_)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18.72102653</c:v>
                </c:pt>
                <c:pt idx="25">
                  <c:v>32.596236320000003</c:v>
                </c:pt>
                <c:pt idx="26">
                  <c:v>35.096732280000005</c:v>
                </c:pt>
                <c:pt idx="27">
                  <c:v>41.263298419999998</c:v>
                </c:pt>
                <c:pt idx="28">
                  <c:v>49.51986136</c:v>
                </c:pt>
                <c:pt idx="29">
                  <c:v>56.157577490000001</c:v>
                </c:pt>
                <c:pt idx="30">
                  <c:v>66.559899999999999</c:v>
                </c:pt>
                <c:pt idx="31">
                  <c:v>65.385382579999998</c:v>
                </c:pt>
                <c:pt idx="32">
                  <c:v>64.118347999999997</c:v>
                </c:pt>
                <c:pt idx="33">
                  <c:v>65.890899099999999</c:v>
                </c:pt>
                <c:pt idx="34">
                  <c:v>68.18862</c:v>
                </c:pt>
                <c:pt idx="35">
                  <c:v>70.7</c:v>
                </c:pt>
                <c:pt idx="36">
                  <c:v>67.582256999999998</c:v>
                </c:pt>
                <c:pt idx="37">
                  <c:v>67.2</c:v>
                </c:pt>
                <c:pt idx="38">
                  <c:v>64.400000000000006</c:v>
                </c:pt>
                <c:pt idx="39">
                  <c:v>62.7</c:v>
                </c:pt>
                <c:pt idx="40">
                  <c:v>68.091935280000001</c:v>
                </c:pt>
                <c:pt idx="41">
                  <c:v>78.400000000000006</c:v>
                </c:pt>
                <c:pt idx="42">
                  <c:v>45.4</c:v>
                </c:pt>
                <c:pt idx="43">
                  <c:v>48.2</c:v>
                </c:pt>
                <c:pt idx="44">
                  <c:v>71.400000000000006</c:v>
                </c:pt>
                <c:pt idx="45">
                  <c:v>78.163245779999997</c:v>
                </c:pt>
                <c:pt idx="46">
                  <c:v>83.597269999999995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6C-4C6C-A698-156227B68E7A}"/>
            </c:ext>
          </c:extLst>
        </c:ser>
        <c:ser>
          <c:idx val="11"/>
          <c:order val="11"/>
          <c:tx>
            <c:strRef>
              <c:f>Nominal!$B$18</c:f>
              <c:strCache>
                <c:ptCount val="1"/>
                <c:pt idx="0">
                  <c:v>    Tobacco Settlement Recurring FY03-FY06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Nominal!$C$2:$AW$3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Nominal!$C$18:$AW$18</c:f>
              <c:numCache>
                <c:formatCode>_("$"* #,##0.0_);_("$"* \(#,##0.0\);_("$"* "-"??_);_(@_)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43.759134340000003</c:v>
                </c:pt>
                <c:pt idx="26">
                  <c:v>37.449344689999997</c:v>
                </c:pt>
                <c:pt idx="27">
                  <c:v>38.009047299999999</c:v>
                </c:pt>
                <c:pt idx="28">
                  <c:v>34.892483429999999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36C-4C6C-A698-156227B68E7A}"/>
            </c:ext>
          </c:extLst>
        </c:ser>
        <c:ser>
          <c:idx val="12"/>
          <c:order val="12"/>
          <c:tx>
            <c:strRef>
              <c:f>Nominal!$B$19</c:f>
              <c:strCache>
                <c:ptCount val="1"/>
                <c:pt idx="0">
                  <c:v>    Reversions/Adjustments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Nominal!$C$2:$AW$3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Nominal!$C$19:$AW$19</c:f>
              <c:numCache>
                <c:formatCode>_("$"* #,##0.0_);_("$"* \(#,##0.0\);_("$"* "-"??_);_(@_)</c:formatCode>
                <c:ptCount val="47"/>
                <c:pt idx="1">
                  <c:v>7.4219999999999997</c:v>
                </c:pt>
                <c:pt idx="2">
                  <c:v>10.978999999999999</c:v>
                </c:pt>
                <c:pt idx="3">
                  <c:v>20.753</c:v>
                </c:pt>
                <c:pt idx="4">
                  <c:v>22.885999999999999</c:v>
                </c:pt>
                <c:pt idx="5">
                  <c:v>29.329000000000001</c:v>
                </c:pt>
                <c:pt idx="6">
                  <c:v>16.655999999999999</c:v>
                </c:pt>
                <c:pt idx="7">
                  <c:v>35.584000000000003</c:v>
                </c:pt>
                <c:pt idx="8">
                  <c:v>37.625999999999998</c:v>
                </c:pt>
                <c:pt idx="9">
                  <c:v>16.382000000000001</c:v>
                </c:pt>
                <c:pt idx="10">
                  <c:v>11.582000000000001</c:v>
                </c:pt>
                <c:pt idx="11">
                  <c:v>16.376999999999999</c:v>
                </c:pt>
                <c:pt idx="12">
                  <c:v>9.6489999999999991</c:v>
                </c:pt>
                <c:pt idx="13">
                  <c:v>22.454000000000001</c:v>
                </c:pt>
                <c:pt idx="14">
                  <c:v>15.579000000000001</c:v>
                </c:pt>
                <c:pt idx="15">
                  <c:v>8.5589999999999993</c:v>
                </c:pt>
                <c:pt idx="16">
                  <c:v>18.48</c:v>
                </c:pt>
                <c:pt idx="17">
                  <c:v>20.567</c:v>
                </c:pt>
                <c:pt idx="18">
                  <c:v>22.385999999999999</c:v>
                </c:pt>
                <c:pt idx="19">
                  <c:v>29.981000000000002</c:v>
                </c:pt>
                <c:pt idx="20">
                  <c:v>15.8</c:v>
                </c:pt>
                <c:pt idx="21">
                  <c:v>19.8</c:v>
                </c:pt>
                <c:pt idx="22">
                  <c:v>22.29</c:v>
                </c:pt>
                <c:pt idx="23">
                  <c:v>24.552499999999998</c:v>
                </c:pt>
                <c:pt idx="24">
                  <c:v>32.792999999999999</c:v>
                </c:pt>
                <c:pt idx="25">
                  <c:v>23.28758084</c:v>
                </c:pt>
                <c:pt idx="26">
                  <c:v>19.623118030000001</c:v>
                </c:pt>
                <c:pt idx="27">
                  <c:v>11.592050029999999</c:v>
                </c:pt>
                <c:pt idx="28">
                  <c:v>14.318510839999998</c:v>
                </c:pt>
                <c:pt idx="29">
                  <c:v>36.866990190000003</c:v>
                </c:pt>
                <c:pt idx="30">
                  <c:v>58.991900000000001</c:v>
                </c:pt>
                <c:pt idx="31">
                  <c:v>57.243167</c:v>
                </c:pt>
                <c:pt idx="32">
                  <c:v>40</c:v>
                </c:pt>
                <c:pt idx="33">
                  <c:v>67.816224000000005</c:v>
                </c:pt>
                <c:pt idx="34">
                  <c:v>65.884725000000003</c:v>
                </c:pt>
                <c:pt idx="35">
                  <c:v>65.8</c:v>
                </c:pt>
                <c:pt idx="36">
                  <c:v>96.538306000000006</c:v>
                </c:pt>
                <c:pt idx="37">
                  <c:v>51.5</c:v>
                </c:pt>
                <c:pt idx="38">
                  <c:v>56.4</c:v>
                </c:pt>
                <c:pt idx="39">
                  <c:v>76.5</c:v>
                </c:pt>
                <c:pt idx="40">
                  <c:v>79.757473869999998</c:v>
                </c:pt>
                <c:pt idx="41">
                  <c:v>96.7</c:v>
                </c:pt>
                <c:pt idx="42">
                  <c:v>81.099999999999994</c:v>
                </c:pt>
                <c:pt idx="43">
                  <c:v>90.6</c:v>
                </c:pt>
                <c:pt idx="44">
                  <c:v>310.39999999999998</c:v>
                </c:pt>
                <c:pt idx="45">
                  <c:v>110.49000000000001</c:v>
                </c:pt>
                <c:pt idx="46">
                  <c:v>142.50842911999999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36C-4C6C-A698-156227B68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173728"/>
        <c:axId val="341984591"/>
      </c:barChart>
      <c:catAx>
        <c:axId val="77117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984591"/>
        <c:crosses val="autoZero"/>
        <c:auto val="1"/>
        <c:lblAlgn val="ctr"/>
        <c:lblOffset val="100"/>
        <c:noMultiLvlLbl val="0"/>
      </c:catAx>
      <c:valAx>
        <c:axId val="341984591"/>
        <c:scaling>
          <c:orientation val="minMax"/>
        </c:scaling>
        <c:delete val="0"/>
        <c:axPos val="l"/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17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526875365358823E-2"/>
          <c:y val="0.81196352684439577"/>
          <c:w val="0.94956606475591165"/>
          <c:h val="0.169141813108045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Recurring Receipts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'Real Terms'!$C$2:$AW$2</c:f>
              <c:strCache>
                <c:ptCount val="47"/>
                <c:pt idx="0">
                  <c:v>FY78</c:v>
                </c:pt>
                <c:pt idx="1">
                  <c:v>FY79</c:v>
                </c:pt>
                <c:pt idx="2">
                  <c:v>FY80</c:v>
                </c:pt>
                <c:pt idx="3">
                  <c:v>FY81</c:v>
                </c:pt>
                <c:pt idx="4">
                  <c:v>FY82</c:v>
                </c:pt>
                <c:pt idx="5">
                  <c:v>FY83</c:v>
                </c:pt>
                <c:pt idx="6">
                  <c:v>FY84</c:v>
                </c:pt>
                <c:pt idx="7">
                  <c:v>FY85</c:v>
                </c:pt>
                <c:pt idx="8">
                  <c:v>FY86</c:v>
                </c:pt>
                <c:pt idx="9">
                  <c:v>FY87</c:v>
                </c:pt>
                <c:pt idx="10">
                  <c:v>FY88</c:v>
                </c:pt>
                <c:pt idx="11">
                  <c:v>FY89</c:v>
                </c:pt>
                <c:pt idx="12">
                  <c:v>FY90</c:v>
                </c:pt>
                <c:pt idx="13">
                  <c:v>FY91</c:v>
                </c:pt>
                <c:pt idx="14">
                  <c:v>FY92</c:v>
                </c:pt>
                <c:pt idx="15">
                  <c:v>FY93</c:v>
                </c:pt>
                <c:pt idx="16">
                  <c:v>FY94</c:v>
                </c:pt>
                <c:pt idx="17">
                  <c:v>FY95</c:v>
                </c:pt>
                <c:pt idx="18">
                  <c:v>FY96</c:v>
                </c:pt>
                <c:pt idx="19">
                  <c:v>FY97</c:v>
                </c:pt>
                <c:pt idx="20">
                  <c:v>FY98</c:v>
                </c:pt>
                <c:pt idx="21">
                  <c:v>FY99</c:v>
                </c:pt>
                <c:pt idx="22">
                  <c:v>FY00</c:v>
                </c:pt>
                <c:pt idx="23">
                  <c:v>FY01</c:v>
                </c:pt>
                <c:pt idx="24">
                  <c:v>FY02</c:v>
                </c:pt>
                <c:pt idx="25">
                  <c:v>FY03</c:v>
                </c:pt>
                <c:pt idx="26">
                  <c:v>FY04</c:v>
                </c:pt>
                <c:pt idx="27">
                  <c:v>FY05</c:v>
                </c:pt>
                <c:pt idx="28">
                  <c:v>FY06</c:v>
                </c:pt>
                <c:pt idx="29">
                  <c:v>FY07</c:v>
                </c:pt>
                <c:pt idx="30">
                  <c:v>FY08</c:v>
                </c:pt>
                <c:pt idx="31">
                  <c:v>FY09</c:v>
                </c:pt>
                <c:pt idx="32">
                  <c:v>FY10</c:v>
                </c:pt>
                <c:pt idx="33">
                  <c:v>FY11</c:v>
                </c:pt>
                <c:pt idx="34">
                  <c:v>FY12</c:v>
                </c:pt>
                <c:pt idx="35">
                  <c:v>FY13</c:v>
                </c:pt>
                <c:pt idx="36">
                  <c:v>FY14</c:v>
                </c:pt>
                <c:pt idx="37">
                  <c:v>FY15</c:v>
                </c:pt>
                <c:pt idx="38">
                  <c:v>FY16</c:v>
                </c:pt>
                <c:pt idx="39">
                  <c:v>FY17 </c:v>
                </c:pt>
                <c:pt idx="40">
                  <c:v>FY18</c:v>
                </c:pt>
                <c:pt idx="41">
                  <c:v>FY19</c:v>
                </c:pt>
                <c:pt idx="42">
                  <c:v>FY20</c:v>
                </c:pt>
                <c:pt idx="43">
                  <c:v>FY21</c:v>
                </c:pt>
                <c:pt idx="44">
                  <c:v>FY22</c:v>
                </c:pt>
                <c:pt idx="45">
                  <c:v>FY23</c:v>
                </c:pt>
                <c:pt idx="46">
                  <c:v>FY24</c:v>
                </c:pt>
              </c:strCache>
            </c:strRef>
          </c:cat>
          <c:val>
            <c:numRef>
              <c:f>'Real Terms'!$C$20:$AW$20</c:f>
              <c:numCache>
                <c:formatCode>_("$"* #,##0.0_);_("$"* \(#,##0.0\);_("$"* "-"??_);_(@_)</c:formatCode>
                <c:ptCount val="47"/>
                <c:pt idx="0">
                  <c:v>2952.7818355508248</c:v>
                </c:pt>
                <c:pt idx="1">
                  <c:v>3193.266445086354</c:v>
                </c:pt>
                <c:pt idx="2">
                  <c:v>3442.8770329611339</c:v>
                </c:pt>
                <c:pt idx="3">
                  <c:v>3799.8037414141409</c:v>
                </c:pt>
                <c:pt idx="4">
                  <c:v>3737.4225307576567</c:v>
                </c:pt>
                <c:pt idx="5">
                  <c:v>3366.6833225108226</c:v>
                </c:pt>
                <c:pt idx="6">
                  <c:v>3663.7780342146193</c:v>
                </c:pt>
                <c:pt idx="7">
                  <c:v>3909.2242009294273</c:v>
                </c:pt>
                <c:pt idx="8">
                  <c:v>4001.3782429008793</c:v>
                </c:pt>
                <c:pt idx="9">
                  <c:v>4072.445005842259</c:v>
                </c:pt>
                <c:pt idx="10">
                  <c:v>4174.9868944036834</c:v>
                </c:pt>
                <c:pt idx="11">
                  <c:v>4365.084179254367</c:v>
                </c:pt>
                <c:pt idx="12">
                  <c:v>4366.1826439871338</c:v>
                </c:pt>
                <c:pt idx="13">
                  <c:v>4411.4404364303928</c:v>
                </c:pt>
                <c:pt idx="14">
                  <c:v>4577.88905090158</c:v>
                </c:pt>
                <c:pt idx="15">
                  <c:v>4905.6703676520474</c:v>
                </c:pt>
                <c:pt idx="16">
                  <c:v>5390.8639867342863</c:v>
                </c:pt>
                <c:pt idx="17">
                  <c:v>5439.773469219901</c:v>
                </c:pt>
                <c:pt idx="18">
                  <c:v>5519.2142152176248</c:v>
                </c:pt>
                <c:pt idx="19">
                  <c:v>5776.5800607300198</c:v>
                </c:pt>
                <c:pt idx="20">
                  <c:v>6086.0494727537343</c:v>
                </c:pt>
                <c:pt idx="21">
                  <c:v>5930.3019296161756</c:v>
                </c:pt>
                <c:pt idx="22">
                  <c:v>6163.4560320388919</c:v>
                </c:pt>
                <c:pt idx="23">
                  <c:v>7056.4871915770182</c:v>
                </c:pt>
                <c:pt idx="24">
                  <c:v>6684.8424466021679</c:v>
                </c:pt>
                <c:pt idx="25">
                  <c:v>6615.1354335004926</c:v>
                </c:pt>
                <c:pt idx="26">
                  <c:v>7124.2943268369963</c:v>
                </c:pt>
                <c:pt idx="27">
                  <c:v>7922.9764637346143</c:v>
                </c:pt>
                <c:pt idx="28">
                  <c:v>8682.3503201287622</c:v>
                </c:pt>
                <c:pt idx="29">
                  <c:v>8758.0149807397156</c:v>
                </c:pt>
                <c:pt idx="30">
                  <c:v>8797.1431599954667</c:v>
                </c:pt>
                <c:pt idx="31">
                  <c:v>7672.2475387267887</c:v>
                </c:pt>
                <c:pt idx="32">
                  <c:v>6853.19495792208</c:v>
                </c:pt>
                <c:pt idx="33">
                  <c:v>7572.9573826320056</c:v>
                </c:pt>
                <c:pt idx="34">
                  <c:v>7893.7439132336085</c:v>
                </c:pt>
                <c:pt idx="35">
                  <c:v>7636.6329523485738</c:v>
                </c:pt>
                <c:pt idx="36">
                  <c:v>7957.1377188827801</c:v>
                </c:pt>
                <c:pt idx="37">
                  <c:v>8103.0843754236266</c:v>
                </c:pt>
                <c:pt idx="38">
                  <c:v>7420.8469491962451</c:v>
                </c:pt>
                <c:pt idx="39">
                  <c:v>7507.8928124770364</c:v>
                </c:pt>
                <c:pt idx="40">
                  <c:v>8504.3243585453765</c:v>
                </c:pt>
                <c:pt idx="41">
                  <c:v>9790.457434476295</c:v>
                </c:pt>
                <c:pt idx="42">
                  <c:v>9458.6798412289154</c:v>
                </c:pt>
                <c:pt idx="43">
                  <c:v>9511.7245411531549</c:v>
                </c:pt>
                <c:pt idx="44">
                  <c:v>10620.057404645202</c:v>
                </c:pt>
                <c:pt idx="45">
                  <c:v>11972.429943418036</c:v>
                </c:pt>
                <c:pt idx="46">
                  <c:v>13050.34922435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11-4910-B000-C44BF2389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188560"/>
        <c:axId val="521175600"/>
      </c:lineChart>
      <c:catAx>
        <c:axId val="52118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175600"/>
        <c:crosses val="autoZero"/>
        <c:auto val="1"/>
        <c:lblAlgn val="ctr"/>
        <c:lblOffset val="100"/>
        <c:noMultiLvlLbl val="0"/>
      </c:catAx>
      <c:valAx>
        <c:axId val="521175600"/>
        <c:scaling>
          <c:orientation val="minMax"/>
        </c:scaling>
        <c:delete val="0"/>
        <c:axPos val="l"/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18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'Real Terms'!$B$7</c:f>
              <c:strCache>
                <c:ptCount val="1"/>
                <c:pt idx="0">
                  <c:v>    General Sales Taxes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'Real Terms'!$C$2:$AW$3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'Real Terms'!$C$7:$AW$7</c:f>
              <c:numCache>
                <c:formatCode>_("$"* #,##0.0_);_("$"* \(#,##0.0\);_("$"* "-"??_);_(@_)</c:formatCode>
                <c:ptCount val="47"/>
                <c:pt idx="0">
                  <c:v>1252.4866870010644</c:v>
                </c:pt>
                <c:pt idx="1">
                  <c:v>1262.4616362198979</c:v>
                </c:pt>
                <c:pt idx="2">
                  <c:v>1280.8455006441914</c:v>
                </c:pt>
                <c:pt idx="3">
                  <c:v>1378.254021115921</c:v>
                </c:pt>
                <c:pt idx="4">
                  <c:v>1160.2576734820323</c:v>
                </c:pt>
                <c:pt idx="5">
                  <c:v>1062.6344033613445</c:v>
                </c:pt>
                <c:pt idx="6">
                  <c:v>1243.9167775231235</c:v>
                </c:pt>
                <c:pt idx="7">
                  <c:v>1299.7790819549466</c:v>
                </c:pt>
                <c:pt idx="8">
                  <c:v>1327.3259989284343</c:v>
                </c:pt>
                <c:pt idx="9">
                  <c:v>1484.9939667440642</c:v>
                </c:pt>
                <c:pt idx="10">
                  <c:v>1512.5387749244712</c:v>
                </c:pt>
                <c:pt idx="11">
                  <c:v>1550.3353328174439</c:v>
                </c:pt>
                <c:pt idx="12">
                  <c:v>1559.2103806944995</c:v>
                </c:pt>
                <c:pt idx="13">
                  <c:v>1698.8462858609741</c:v>
                </c:pt>
                <c:pt idx="14">
                  <c:v>1718.5762644433723</c:v>
                </c:pt>
                <c:pt idx="15">
                  <c:v>1847.3232149122805</c:v>
                </c:pt>
                <c:pt idx="16">
                  <c:v>1926.0171047068206</c:v>
                </c:pt>
                <c:pt idx="17">
                  <c:v>2021.2599907751123</c:v>
                </c:pt>
                <c:pt idx="18">
                  <c:v>2045.1390292594788</c:v>
                </c:pt>
                <c:pt idx="19">
                  <c:v>2085.7846301395007</c:v>
                </c:pt>
                <c:pt idx="20">
                  <c:v>2145.3364013652758</c:v>
                </c:pt>
                <c:pt idx="21">
                  <c:v>2169.1179597386808</c:v>
                </c:pt>
                <c:pt idx="22">
                  <c:v>2146.0842968742309</c:v>
                </c:pt>
                <c:pt idx="23">
                  <c:v>2281.1410597819877</c:v>
                </c:pt>
                <c:pt idx="24">
                  <c:v>2276.6758019823878</c:v>
                </c:pt>
                <c:pt idx="25">
                  <c:v>2337.3871997954561</c:v>
                </c:pt>
                <c:pt idx="26">
                  <c:v>2400.7374512649844</c:v>
                </c:pt>
                <c:pt idx="27">
                  <c:v>2513.7086146007864</c:v>
                </c:pt>
                <c:pt idx="28">
                  <c:v>2710.1981521484395</c:v>
                </c:pt>
                <c:pt idx="29">
                  <c:v>2884.4688738382965</c:v>
                </c:pt>
                <c:pt idx="30">
                  <c:v>2812.1179693906952</c:v>
                </c:pt>
                <c:pt idx="31">
                  <c:v>2742.9512073361188</c:v>
                </c:pt>
                <c:pt idx="32">
                  <c:v>2406.8890172136439</c:v>
                </c:pt>
                <c:pt idx="33">
                  <c:v>2648.9549964897333</c:v>
                </c:pt>
                <c:pt idx="34">
                  <c:v>2707.9856237903118</c:v>
                </c:pt>
                <c:pt idx="35">
                  <c:v>2633.7553661516122</c:v>
                </c:pt>
                <c:pt idx="36">
                  <c:v>2727.5181964304861</c:v>
                </c:pt>
                <c:pt idx="37">
                  <c:v>2834.4902809638579</c:v>
                </c:pt>
                <c:pt idx="38">
                  <c:v>2627.756208707759</c:v>
                </c:pt>
                <c:pt idx="39">
                  <c:v>2630.5370433453222</c:v>
                </c:pt>
                <c:pt idx="40">
                  <c:v>3040.6500388320692</c:v>
                </c:pt>
                <c:pt idx="41">
                  <c:v>3346.4430137169302</c:v>
                </c:pt>
                <c:pt idx="42">
                  <c:v>3616.646074192508</c:v>
                </c:pt>
                <c:pt idx="43">
                  <c:v>3428.3289003288096</c:v>
                </c:pt>
                <c:pt idx="44">
                  <c:v>3831.9625016399214</c:v>
                </c:pt>
                <c:pt idx="45">
                  <c:v>4179.0583334701623</c:v>
                </c:pt>
                <c:pt idx="46">
                  <c:v>4131.8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1-4BA9-A3D1-14D621BE21B7}"/>
            </c:ext>
          </c:extLst>
        </c:ser>
        <c:ser>
          <c:idx val="1"/>
          <c:order val="1"/>
          <c:tx>
            <c:strRef>
              <c:f>'Real Terms'!$B$8</c:f>
              <c:strCache>
                <c:ptCount val="1"/>
                <c:pt idx="0">
                  <c:v>    Selective Sales Taxes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'Real Terms'!$C$2:$AW$3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'Real Terms'!$C$8:$AW$8</c:f>
              <c:numCache>
                <c:formatCode>_("$"* #,##0.0_);_("$"* \(#,##0.0\);_("$"* "-"??_);_(@_)</c:formatCode>
                <c:ptCount val="47"/>
                <c:pt idx="0">
                  <c:v>262.56022046301223</c:v>
                </c:pt>
                <c:pt idx="1">
                  <c:v>253.35258927268302</c:v>
                </c:pt>
                <c:pt idx="2">
                  <c:v>216.92027802233196</c:v>
                </c:pt>
                <c:pt idx="3">
                  <c:v>147.9292937950938</c:v>
                </c:pt>
                <c:pt idx="4">
                  <c:v>132.63375756771111</c:v>
                </c:pt>
                <c:pt idx="5">
                  <c:v>141.4991757066463</c:v>
                </c:pt>
                <c:pt idx="6">
                  <c:v>149.19606294507656</c:v>
                </c:pt>
                <c:pt idx="7">
                  <c:v>169.76653827977319</c:v>
                </c:pt>
                <c:pt idx="8">
                  <c:v>162.09427386146189</c:v>
                </c:pt>
                <c:pt idx="9">
                  <c:v>169.99939364092575</c:v>
                </c:pt>
                <c:pt idx="10">
                  <c:v>208.09519763343403</c:v>
                </c:pt>
                <c:pt idx="11">
                  <c:v>196.44907690191221</c:v>
                </c:pt>
                <c:pt idx="12">
                  <c:v>185.67665980701065</c:v>
                </c:pt>
                <c:pt idx="13">
                  <c:v>181.30150998817595</c:v>
                </c:pt>
                <c:pt idx="14">
                  <c:v>238.76345944397539</c:v>
                </c:pt>
                <c:pt idx="15">
                  <c:v>265.43016011111109</c:v>
                </c:pt>
                <c:pt idx="16">
                  <c:v>445.16007115505158</c:v>
                </c:pt>
                <c:pt idx="17">
                  <c:v>453.09191260457646</c:v>
                </c:pt>
                <c:pt idx="18">
                  <c:v>419.59532289790189</c:v>
                </c:pt>
                <c:pt idx="19">
                  <c:v>410.01497689060204</c:v>
                </c:pt>
                <c:pt idx="20">
                  <c:v>419.03163500772797</c:v>
                </c:pt>
                <c:pt idx="21">
                  <c:v>404.85957662311347</c:v>
                </c:pt>
                <c:pt idx="22">
                  <c:v>441.58238173270985</c:v>
                </c:pt>
                <c:pt idx="23">
                  <c:v>436.40628304217444</c:v>
                </c:pt>
                <c:pt idx="24">
                  <c:v>471.99522220004661</c:v>
                </c:pt>
                <c:pt idx="25">
                  <c:v>470.49099725413015</c:v>
                </c:pt>
                <c:pt idx="26">
                  <c:v>589.76460522666116</c:v>
                </c:pt>
                <c:pt idx="27">
                  <c:v>629.468093364997</c:v>
                </c:pt>
                <c:pt idx="28">
                  <c:v>630.83127184616819</c:v>
                </c:pt>
                <c:pt idx="29">
                  <c:v>626.78468232860007</c:v>
                </c:pt>
                <c:pt idx="30">
                  <c:v>587.64196088638937</c:v>
                </c:pt>
                <c:pt idx="31">
                  <c:v>584.1282901659838</c:v>
                </c:pt>
                <c:pt idx="32">
                  <c:v>532.52413077649703</c:v>
                </c:pt>
                <c:pt idx="33">
                  <c:v>617.47533975926137</c:v>
                </c:pt>
                <c:pt idx="34">
                  <c:v>595.17588066473627</c:v>
                </c:pt>
                <c:pt idx="35">
                  <c:v>574.08535386348501</c:v>
                </c:pt>
                <c:pt idx="36">
                  <c:v>584.73080026139553</c:v>
                </c:pt>
                <c:pt idx="37">
                  <c:v>638.97023638709948</c:v>
                </c:pt>
                <c:pt idx="38">
                  <c:v>690.62661009508849</c:v>
                </c:pt>
                <c:pt idx="39">
                  <c:v>693.19326383485202</c:v>
                </c:pt>
                <c:pt idx="40">
                  <c:v>656.12114039156734</c:v>
                </c:pt>
                <c:pt idx="41">
                  <c:v>663.98357930052111</c:v>
                </c:pt>
                <c:pt idx="42">
                  <c:v>678.42196454276552</c:v>
                </c:pt>
                <c:pt idx="43">
                  <c:v>734.08730828535352</c:v>
                </c:pt>
                <c:pt idx="44">
                  <c:v>729.62058861072933</c:v>
                </c:pt>
                <c:pt idx="45">
                  <c:v>788.95708280780855</c:v>
                </c:pt>
                <c:pt idx="46">
                  <c:v>744.29421000000002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D1-4BA9-A3D1-14D621BE21B7}"/>
            </c:ext>
          </c:extLst>
        </c:ser>
        <c:ser>
          <c:idx val="2"/>
          <c:order val="2"/>
          <c:tx>
            <c:strRef>
              <c:f>'Real Terms'!$B$9</c:f>
              <c:strCache>
                <c:ptCount val="1"/>
                <c:pt idx="0">
                  <c:v>    Individual Income Taxes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'Real Terms'!$C$2:$AW$3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'Real Terms'!$C$9:$AW$9</c:f>
              <c:numCache>
                <c:formatCode>_("$"* #,##0.0_);_("$"* \(#,##0.0\);_("$"* "-"??_);_(@_)</c:formatCode>
                <c:ptCount val="47"/>
                <c:pt idx="0">
                  <c:v>196.54699986695047</c:v>
                </c:pt>
                <c:pt idx="1">
                  <c:v>309.7169212478716</c:v>
                </c:pt>
                <c:pt idx="2">
                  <c:v>186.83932601460165</c:v>
                </c:pt>
                <c:pt idx="3">
                  <c:v>265.81100817700815</c:v>
                </c:pt>
                <c:pt idx="4">
                  <c:v>51.024112497787229</c:v>
                </c:pt>
                <c:pt idx="5">
                  <c:v>50.171444147355913</c:v>
                </c:pt>
                <c:pt idx="6">
                  <c:v>223.11905414586232</c:v>
                </c:pt>
                <c:pt idx="7">
                  <c:v>246.81690457624447</c:v>
                </c:pt>
                <c:pt idx="8">
                  <c:v>286.24959360887863</c:v>
                </c:pt>
                <c:pt idx="9">
                  <c:v>670.61793307617404</c:v>
                </c:pt>
                <c:pt idx="10">
                  <c:v>800.97211055963169</c:v>
                </c:pt>
                <c:pt idx="11">
                  <c:v>894.7631967258219</c:v>
                </c:pt>
                <c:pt idx="12">
                  <c:v>878.11553095050556</c:v>
                </c:pt>
                <c:pt idx="13">
                  <c:v>912.93669789657088</c:v>
                </c:pt>
                <c:pt idx="14">
                  <c:v>988.23724730732113</c:v>
                </c:pt>
                <c:pt idx="15">
                  <c:v>1069.3156621315788</c:v>
                </c:pt>
                <c:pt idx="16">
                  <c:v>1191.1611804575757</c:v>
                </c:pt>
                <c:pt idx="17">
                  <c:v>1211.3636203584686</c:v>
                </c:pt>
                <c:pt idx="18">
                  <c:v>1271.4199850062023</c:v>
                </c:pt>
                <c:pt idx="19">
                  <c:v>1316.1192598201176</c:v>
                </c:pt>
                <c:pt idx="20">
                  <c:v>1525.7533929108706</c:v>
                </c:pt>
                <c:pt idx="21">
                  <c:v>1511.2265583959279</c:v>
                </c:pt>
                <c:pt idx="22">
                  <c:v>1586.2102333015043</c:v>
                </c:pt>
                <c:pt idx="23">
                  <c:v>1602.2481551861197</c:v>
                </c:pt>
                <c:pt idx="24">
                  <c:v>1782.271573303145</c:v>
                </c:pt>
                <c:pt idx="25">
                  <c:v>1569.3684903808523</c:v>
                </c:pt>
                <c:pt idx="26">
                  <c:v>1675.4474177712245</c:v>
                </c:pt>
                <c:pt idx="27">
                  <c:v>1753.7743685922928</c:v>
                </c:pt>
                <c:pt idx="28">
                  <c:v>1748.9720323905888</c:v>
                </c:pt>
                <c:pt idx="29">
                  <c:v>1789.9791537572637</c:v>
                </c:pt>
                <c:pt idx="30">
                  <c:v>1774.6764723184085</c:v>
                </c:pt>
                <c:pt idx="31">
                  <c:v>1382.3230343250211</c:v>
                </c:pt>
                <c:pt idx="32">
                  <c:v>1366.1257385204397</c:v>
                </c:pt>
                <c:pt idx="33">
                  <c:v>1485.6988678174152</c:v>
                </c:pt>
                <c:pt idx="34">
                  <c:v>1565.1322911270809</c:v>
                </c:pt>
                <c:pt idx="35">
                  <c:v>1660.178316497783</c:v>
                </c:pt>
                <c:pt idx="36">
                  <c:v>1653.2378168859525</c:v>
                </c:pt>
                <c:pt idx="37">
                  <c:v>1752.3611580098202</c:v>
                </c:pt>
                <c:pt idx="38">
                  <c:v>1724.5622196154222</c:v>
                </c:pt>
                <c:pt idx="39">
                  <c:v>1761.3027960559075</c:v>
                </c:pt>
                <c:pt idx="40">
                  <c:v>1895.116483934258</c:v>
                </c:pt>
                <c:pt idx="41">
                  <c:v>2043.7786166982166</c:v>
                </c:pt>
                <c:pt idx="42">
                  <c:v>2035.8675448916372</c:v>
                </c:pt>
                <c:pt idx="43">
                  <c:v>2240.0250700418937</c:v>
                </c:pt>
                <c:pt idx="44">
                  <c:v>2554.9343794950105</c:v>
                </c:pt>
                <c:pt idx="45">
                  <c:v>2597.3304551254473</c:v>
                </c:pt>
                <c:pt idx="46">
                  <c:v>2207.55142488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D1-4BA9-A3D1-14D621BE21B7}"/>
            </c:ext>
          </c:extLst>
        </c:ser>
        <c:ser>
          <c:idx val="3"/>
          <c:order val="3"/>
          <c:tx>
            <c:strRef>
              <c:f>'Real Terms'!$B$10</c:f>
              <c:strCache>
                <c:ptCount val="1"/>
                <c:pt idx="0">
                  <c:v>    Corporate Income &amp; Estate Taxes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'Real Terms'!$C$2:$AW$3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'Real Terms'!$C$10:$AW$10</c:f>
              <c:numCache>
                <c:formatCode>_("$"* #,##0.0_);_("$"* \(#,##0.0\);_("$"* "-"??_);_(@_)</c:formatCode>
                <c:ptCount val="47"/>
                <c:pt idx="0">
                  <c:v>199.22588318254392</c:v>
                </c:pt>
                <c:pt idx="1">
                  <c:v>170.54785082704939</c:v>
                </c:pt>
                <c:pt idx="2">
                  <c:v>176.96789188318658</c:v>
                </c:pt>
                <c:pt idx="3">
                  <c:v>186.17849009139007</c:v>
                </c:pt>
                <c:pt idx="4">
                  <c:v>193.82783913081963</c:v>
                </c:pt>
                <c:pt idx="5">
                  <c:v>207.48104163483575</c:v>
                </c:pt>
                <c:pt idx="6">
                  <c:v>143.92649181468448</c:v>
                </c:pt>
                <c:pt idx="7">
                  <c:v>198.72223739760551</c:v>
                </c:pt>
                <c:pt idx="8">
                  <c:v>226.82052368924607</c:v>
                </c:pt>
                <c:pt idx="9">
                  <c:v>285.24850381993855</c:v>
                </c:pt>
                <c:pt idx="10">
                  <c:v>143.4126633937563</c:v>
                </c:pt>
                <c:pt idx="11">
                  <c:v>212.20997578759113</c:v>
                </c:pt>
                <c:pt idx="12">
                  <c:v>222.89100000000002</c:v>
                </c:pt>
                <c:pt idx="13">
                  <c:v>128.52054020163044</c:v>
                </c:pt>
                <c:pt idx="14">
                  <c:v>200.30259716560124</c:v>
                </c:pt>
                <c:pt idx="15">
                  <c:v>224.55942385964909</c:v>
                </c:pt>
                <c:pt idx="16">
                  <c:v>283.60611551370448</c:v>
                </c:pt>
                <c:pt idx="17">
                  <c:v>327.88197642528672</c:v>
                </c:pt>
                <c:pt idx="18">
                  <c:v>347.56217544900483</c:v>
                </c:pt>
                <c:pt idx="19">
                  <c:v>367.43934365953436</c:v>
                </c:pt>
                <c:pt idx="20">
                  <c:v>367.65053221277691</c:v>
                </c:pt>
                <c:pt idx="21">
                  <c:v>343.61250641218476</c:v>
                </c:pt>
                <c:pt idx="22">
                  <c:v>323.92065673147926</c:v>
                </c:pt>
                <c:pt idx="23">
                  <c:v>431.49340806359481</c:v>
                </c:pt>
                <c:pt idx="24">
                  <c:v>282.97187226136583</c:v>
                </c:pt>
                <c:pt idx="25">
                  <c:v>199.06094533430962</c:v>
                </c:pt>
                <c:pt idx="26">
                  <c:v>242.66232726944432</c:v>
                </c:pt>
                <c:pt idx="27">
                  <c:v>399.49903719999509</c:v>
                </c:pt>
                <c:pt idx="28">
                  <c:v>591.81597872676343</c:v>
                </c:pt>
                <c:pt idx="29">
                  <c:v>697.60646404420811</c:v>
                </c:pt>
                <c:pt idx="30">
                  <c:v>518.57209358249406</c:v>
                </c:pt>
                <c:pt idx="31">
                  <c:v>234.39274404012431</c:v>
                </c:pt>
                <c:pt idx="32">
                  <c:v>178.66361528997251</c:v>
                </c:pt>
                <c:pt idx="33">
                  <c:v>321.84950473842611</c:v>
                </c:pt>
                <c:pt idx="34">
                  <c:v>382.34577734603766</c:v>
                </c:pt>
                <c:pt idx="35">
                  <c:v>357.48218725780288</c:v>
                </c:pt>
                <c:pt idx="36">
                  <c:v>259.25303734579063</c:v>
                </c:pt>
                <c:pt idx="37">
                  <c:v>332.89237494476316</c:v>
                </c:pt>
                <c:pt idx="38">
                  <c:v>153.98216614703531</c:v>
                </c:pt>
                <c:pt idx="39">
                  <c:v>89.551282887756003</c:v>
                </c:pt>
                <c:pt idx="40">
                  <c:v>132.99500802329948</c:v>
                </c:pt>
                <c:pt idx="41">
                  <c:v>150.10527160917525</c:v>
                </c:pt>
                <c:pt idx="42">
                  <c:v>76.048719686241185</c:v>
                </c:pt>
                <c:pt idx="43">
                  <c:v>176.1103686703805</c:v>
                </c:pt>
                <c:pt idx="44">
                  <c:v>377.48837133026899</c:v>
                </c:pt>
                <c:pt idx="45">
                  <c:v>453.63031058781769</c:v>
                </c:pt>
                <c:pt idx="46">
                  <c:v>627.15002700000002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D1-4BA9-A3D1-14D621BE21B7}"/>
            </c:ext>
          </c:extLst>
        </c:ser>
        <c:ser>
          <c:idx val="4"/>
          <c:order val="4"/>
          <c:tx>
            <c:strRef>
              <c:f>'Real Terms'!$B$11</c:f>
              <c:strCache>
                <c:ptCount val="1"/>
                <c:pt idx="0">
                  <c:v>    Mineral Production Taxes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'Real Terms'!$C$2:$AW$3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'Real Terms'!$C$11:$AW$11</c:f>
              <c:numCache>
                <c:formatCode>_("$"* #,##0.0_);_("$"* \(#,##0.0\);_("$"* "-"??_);_(@_)</c:formatCode>
                <c:ptCount val="47"/>
                <c:pt idx="0">
                  <c:v>256.56980242150075</c:v>
                </c:pt>
                <c:pt idx="1">
                  <c:v>264.21881920457309</c:v>
                </c:pt>
                <c:pt idx="2">
                  <c:v>346.76453585999565</c:v>
                </c:pt>
                <c:pt idx="3">
                  <c:v>393.02719894179893</c:v>
                </c:pt>
                <c:pt idx="4">
                  <c:v>436.34526827757122</c:v>
                </c:pt>
                <c:pt idx="5">
                  <c:v>387.98598467872</c:v>
                </c:pt>
                <c:pt idx="6">
                  <c:v>428.68402050421543</c:v>
                </c:pt>
                <c:pt idx="7">
                  <c:v>443.69283577504729</c:v>
                </c:pt>
                <c:pt idx="8">
                  <c:v>392.90971852277073</c:v>
                </c:pt>
                <c:pt idx="9">
                  <c:v>203.56131462062766</c:v>
                </c:pt>
                <c:pt idx="10">
                  <c:v>247.03672334915839</c:v>
                </c:pt>
                <c:pt idx="11">
                  <c:v>223.19763227404044</c:v>
                </c:pt>
                <c:pt idx="12">
                  <c:v>229.97979411185509</c:v>
                </c:pt>
                <c:pt idx="13">
                  <c:v>242.77720306179594</c:v>
                </c:pt>
                <c:pt idx="14">
                  <c:v>234.65476634302252</c:v>
                </c:pt>
                <c:pt idx="15">
                  <c:v>271.35784415204677</c:v>
                </c:pt>
                <c:pt idx="16">
                  <c:v>299.03388819875778</c:v>
                </c:pt>
                <c:pt idx="17">
                  <c:v>264.08592645021884</c:v>
                </c:pt>
                <c:pt idx="18">
                  <c:v>286.65714858961218</c:v>
                </c:pt>
                <c:pt idx="19">
                  <c:v>353.84004696349905</c:v>
                </c:pt>
                <c:pt idx="20">
                  <c:v>352.04184639361154</c:v>
                </c:pt>
                <c:pt idx="21">
                  <c:v>249.92741717309835</c:v>
                </c:pt>
                <c:pt idx="22">
                  <c:v>355.6992189958159</c:v>
                </c:pt>
                <c:pt idx="23">
                  <c:v>642.814581299981</c:v>
                </c:pt>
                <c:pt idx="24">
                  <c:v>419.63304070862256</c:v>
                </c:pt>
                <c:pt idx="25">
                  <c:v>456.32017930680706</c:v>
                </c:pt>
                <c:pt idx="26">
                  <c:v>548.18562847215492</c:v>
                </c:pt>
                <c:pt idx="27">
                  <c:v>689.5462562029204</c:v>
                </c:pt>
                <c:pt idx="28">
                  <c:v>843.08390248640626</c:v>
                </c:pt>
                <c:pt idx="29">
                  <c:v>737.95866132274784</c:v>
                </c:pt>
                <c:pt idx="30">
                  <c:v>915.38225274465697</c:v>
                </c:pt>
                <c:pt idx="31">
                  <c:v>634.85348241578311</c:v>
                </c:pt>
                <c:pt idx="32">
                  <c:v>557.98630205997677</c:v>
                </c:pt>
                <c:pt idx="33">
                  <c:v>593.47766743825991</c:v>
                </c:pt>
                <c:pt idx="34">
                  <c:v>620.90314318978835</c:v>
                </c:pt>
                <c:pt idx="35">
                  <c:v>586.52766053076641</c:v>
                </c:pt>
                <c:pt idx="36">
                  <c:v>733.93216759456459</c:v>
                </c:pt>
                <c:pt idx="37">
                  <c:v>559.18070840426822</c:v>
                </c:pt>
                <c:pt idx="38">
                  <c:v>363.50550882689691</c:v>
                </c:pt>
                <c:pt idx="39">
                  <c:v>435.76521701506334</c:v>
                </c:pt>
                <c:pt idx="40">
                  <c:v>615.17192298805821</c:v>
                </c:pt>
                <c:pt idx="41">
                  <c:v>518.52325909293268</c:v>
                </c:pt>
                <c:pt idx="42">
                  <c:v>529.57344199232193</c:v>
                </c:pt>
                <c:pt idx="43">
                  <c:v>561.5062055201912</c:v>
                </c:pt>
                <c:pt idx="44">
                  <c:v>707.1183739777822</c:v>
                </c:pt>
                <c:pt idx="45">
                  <c:v>1025.0960624033678</c:v>
                </c:pt>
                <c:pt idx="46">
                  <c:v>1312.9653560000002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D1-4BA9-A3D1-14D621BE21B7}"/>
            </c:ext>
          </c:extLst>
        </c:ser>
        <c:ser>
          <c:idx val="5"/>
          <c:order val="5"/>
          <c:tx>
            <c:strRef>
              <c:f>'Real Terms'!$B$12</c:f>
              <c:strCache>
                <c:ptCount val="1"/>
                <c:pt idx="0">
                  <c:v>    License Fees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'Real Terms'!$C$2:$AW$3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'Real Terms'!$C$12:$AW$12</c:f>
              <c:numCache>
                <c:formatCode>_("$"* #,##0.0_);_("$"* \(#,##0.0\);_("$"* "-"??_);_(@_)</c:formatCode>
                <c:ptCount val="47"/>
                <c:pt idx="0">
                  <c:v>94.161265766365077</c:v>
                </c:pt>
                <c:pt idx="1">
                  <c:v>90.485649416200445</c:v>
                </c:pt>
                <c:pt idx="2">
                  <c:v>102.51534201202489</c:v>
                </c:pt>
                <c:pt idx="3">
                  <c:v>37.952580086580085</c:v>
                </c:pt>
                <c:pt idx="4">
                  <c:v>32.265731147105683</c:v>
                </c:pt>
                <c:pt idx="5">
                  <c:v>35.174562218826921</c:v>
                </c:pt>
                <c:pt idx="6">
                  <c:v>37.832662437586976</c:v>
                </c:pt>
                <c:pt idx="7">
                  <c:v>39.726306277567737</c:v>
                </c:pt>
                <c:pt idx="8">
                  <c:v>45.837808534251813</c:v>
                </c:pt>
                <c:pt idx="9">
                  <c:v>45.609932739120659</c:v>
                </c:pt>
                <c:pt idx="10">
                  <c:v>33.340658502373756</c:v>
                </c:pt>
                <c:pt idx="11">
                  <c:v>14.815449374054202</c:v>
                </c:pt>
                <c:pt idx="12">
                  <c:v>16.6819540829723</c:v>
                </c:pt>
                <c:pt idx="13">
                  <c:v>11.801798027257451</c:v>
                </c:pt>
                <c:pt idx="14">
                  <c:v>44.752046556507054</c:v>
                </c:pt>
                <c:pt idx="15">
                  <c:v>44.306646637426894</c:v>
                </c:pt>
                <c:pt idx="16">
                  <c:v>50.914338252891902</c:v>
                </c:pt>
                <c:pt idx="17">
                  <c:v>52.832004349271429</c:v>
                </c:pt>
                <c:pt idx="18">
                  <c:v>53.55787462920015</c:v>
                </c:pt>
                <c:pt idx="19">
                  <c:v>53.170592720788761</c:v>
                </c:pt>
                <c:pt idx="20">
                  <c:v>57.359121329211739</c:v>
                </c:pt>
                <c:pt idx="21">
                  <c:v>67.213838726830744</c:v>
                </c:pt>
                <c:pt idx="22">
                  <c:v>59.273023824760038</c:v>
                </c:pt>
                <c:pt idx="23">
                  <c:v>59.395337569021329</c:v>
                </c:pt>
                <c:pt idx="24">
                  <c:v>53.675947576613652</c:v>
                </c:pt>
                <c:pt idx="25">
                  <c:v>65.325704928579299</c:v>
                </c:pt>
                <c:pt idx="26">
                  <c:v>71.335038414961943</c:v>
                </c:pt>
                <c:pt idx="27">
                  <c:v>71.48248136251479</c:v>
                </c:pt>
                <c:pt idx="28">
                  <c:v>76.203308305477734</c:v>
                </c:pt>
                <c:pt idx="29">
                  <c:v>74.255397915759872</c:v>
                </c:pt>
                <c:pt idx="30">
                  <c:v>74.109137576529164</c:v>
                </c:pt>
                <c:pt idx="31">
                  <c:v>72.252545100847001</c:v>
                </c:pt>
                <c:pt idx="32">
                  <c:v>71.788940531228093</c:v>
                </c:pt>
                <c:pt idx="33">
                  <c:v>69.669397680526814</c:v>
                </c:pt>
                <c:pt idx="34">
                  <c:v>67.470150505558763</c:v>
                </c:pt>
                <c:pt idx="35">
                  <c:v>66.894121867103834</c:v>
                </c:pt>
                <c:pt idx="36">
                  <c:v>68.065338558524729</c:v>
                </c:pt>
                <c:pt idx="37">
                  <c:v>73.118600233446998</c:v>
                </c:pt>
                <c:pt idx="38">
                  <c:v>71.226119734446982</c:v>
                </c:pt>
                <c:pt idx="39">
                  <c:v>67.992640711073989</c:v>
                </c:pt>
                <c:pt idx="40">
                  <c:v>76.145752590153648</c:v>
                </c:pt>
                <c:pt idx="41">
                  <c:v>67.718502012608369</c:v>
                </c:pt>
                <c:pt idx="42">
                  <c:v>60.766777597392093</c:v>
                </c:pt>
                <c:pt idx="43">
                  <c:v>25.645998911251137</c:v>
                </c:pt>
                <c:pt idx="44">
                  <c:v>62.237832667712283</c:v>
                </c:pt>
                <c:pt idx="45">
                  <c:v>65.842931268787225</c:v>
                </c:pt>
                <c:pt idx="46">
                  <c:v>72.828790999999995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D1-4BA9-A3D1-14D621BE21B7}"/>
            </c:ext>
          </c:extLst>
        </c:ser>
        <c:ser>
          <c:idx val="6"/>
          <c:order val="6"/>
          <c:tx>
            <c:strRef>
              <c:f>'Real Terms'!$B$13</c:f>
              <c:strCache>
                <c:ptCount val="1"/>
                <c:pt idx="0">
                  <c:v>    Investment Income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'Real Terms'!$C$2:$AW$3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'Real Terms'!$C$13:$AW$13</c:f>
              <c:numCache>
                <c:formatCode>_("$"* #,##0.0_);_("$"* \(#,##0.0\);_("$"* "-"??_);_(@_)</c:formatCode>
                <c:ptCount val="47"/>
                <c:pt idx="0">
                  <c:v>305.4272961016498</c:v>
                </c:pt>
                <c:pt idx="1">
                  <c:v>370.46389065920698</c:v>
                </c:pt>
                <c:pt idx="2">
                  <c:v>472.17761659866858</c:v>
                </c:pt>
                <c:pt idx="3">
                  <c:v>566.10811784511782</c:v>
                </c:pt>
                <c:pt idx="4">
                  <c:v>780.39469702602241</c:v>
                </c:pt>
                <c:pt idx="5">
                  <c:v>801.40297288006104</c:v>
                </c:pt>
                <c:pt idx="6">
                  <c:v>809.70168380126063</c:v>
                </c:pt>
                <c:pt idx="7">
                  <c:v>880.21697077819795</c:v>
                </c:pt>
                <c:pt idx="8">
                  <c:v>997.80046425564467</c:v>
                </c:pt>
                <c:pt idx="9">
                  <c:v>899.93917676578542</c:v>
                </c:pt>
                <c:pt idx="10">
                  <c:v>876.59717878722495</c:v>
                </c:pt>
                <c:pt idx="11">
                  <c:v>939.59027992158474</c:v>
                </c:pt>
                <c:pt idx="12">
                  <c:v>917.37823270316403</c:v>
                </c:pt>
                <c:pt idx="13">
                  <c:v>855.46506244943657</c:v>
                </c:pt>
                <c:pt idx="14">
                  <c:v>838.05913776987086</c:v>
                </c:pt>
                <c:pt idx="15">
                  <c:v>814.21908505847955</c:v>
                </c:pt>
                <c:pt idx="16">
                  <c:v>788.15192398427257</c:v>
                </c:pt>
                <c:pt idx="17">
                  <c:v>755.89551277079056</c:v>
                </c:pt>
                <c:pt idx="18">
                  <c:v>718.87687058411075</c:v>
                </c:pt>
                <c:pt idx="19">
                  <c:v>706.88911999160894</c:v>
                </c:pt>
                <c:pt idx="20">
                  <c:v>784.07258557444607</c:v>
                </c:pt>
                <c:pt idx="21">
                  <c:v>823.0238322698267</c:v>
                </c:pt>
                <c:pt idx="22">
                  <c:v>750.88556544179187</c:v>
                </c:pt>
                <c:pt idx="23">
                  <c:v>801.8178710991051</c:v>
                </c:pt>
                <c:pt idx="24">
                  <c:v>822.01575798206682</c:v>
                </c:pt>
                <c:pt idx="25">
                  <c:v>813.65344971439436</c:v>
                </c:pt>
                <c:pt idx="26">
                  <c:v>805.61939375578049</c:v>
                </c:pt>
                <c:pt idx="27">
                  <c:v>883.79737444139676</c:v>
                </c:pt>
                <c:pt idx="28">
                  <c:v>918.39291297785871</c:v>
                </c:pt>
                <c:pt idx="29">
                  <c:v>913.23612869011049</c:v>
                </c:pt>
                <c:pt idx="30">
                  <c:v>967.18506301814648</c:v>
                </c:pt>
                <c:pt idx="31">
                  <c:v>998.80160564667983</c:v>
                </c:pt>
                <c:pt idx="32">
                  <c:v>923.05901956860373</c:v>
                </c:pt>
                <c:pt idx="33">
                  <c:v>906.92577528493212</c:v>
                </c:pt>
                <c:pt idx="34">
                  <c:v>901.40501223378965</c:v>
                </c:pt>
                <c:pt idx="35">
                  <c:v>845.27412391272401</c:v>
                </c:pt>
                <c:pt idx="36">
                  <c:v>841.61293088362629</c:v>
                </c:pt>
                <c:pt idx="37">
                  <c:v>918.88759685145828</c:v>
                </c:pt>
                <c:pt idx="38">
                  <c:v>1000.8664051835439</c:v>
                </c:pt>
                <c:pt idx="39">
                  <c:v>941.81926148191235</c:v>
                </c:pt>
                <c:pt idx="40">
                  <c:v>1001.6836457792556</c:v>
                </c:pt>
                <c:pt idx="41">
                  <c:v>1156.5928989951271</c:v>
                </c:pt>
                <c:pt idx="42">
                  <c:v>1191.8711526775617</c:v>
                </c:pt>
                <c:pt idx="43">
                  <c:v>1130.5415116381807</c:v>
                </c:pt>
                <c:pt idx="44">
                  <c:v>1005.3550430398177</c:v>
                </c:pt>
                <c:pt idx="45">
                  <c:v>1382.870259618541</c:v>
                </c:pt>
                <c:pt idx="46">
                  <c:v>1887.0841919999996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D1-4BA9-A3D1-14D621BE21B7}"/>
            </c:ext>
          </c:extLst>
        </c:ser>
        <c:ser>
          <c:idx val="7"/>
          <c:order val="7"/>
          <c:tx>
            <c:strRef>
              <c:f>'Real Terms'!$B$14</c:f>
              <c:strCache>
                <c:ptCount val="1"/>
                <c:pt idx="0">
                  <c:v>        STO Earnings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'Real Terms'!$C$2:$AW$3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'Real Terms'!$C$14:$AW$14</c:f>
              <c:numCache>
                <c:formatCode>_("$"* #,##0.0_);_("$"* \(#,##0.0\);_("$"* "-"??_);_(@_)</c:formatCode>
                <c:ptCount val="47"/>
                <c:pt idx="0">
                  <c:v>54.541471194784457</c:v>
                </c:pt>
                <c:pt idx="1">
                  <c:v>62.192787946971542</c:v>
                </c:pt>
                <c:pt idx="2">
                  <c:v>118.18998287524157</c:v>
                </c:pt>
                <c:pt idx="3">
                  <c:v>167.01279451659454</c:v>
                </c:pt>
                <c:pt idx="4">
                  <c:v>256.82048942290675</c:v>
                </c:pt>
                <c:pt idx="5">
                  <c:v>185.82133138103725</c:v>
                </c:pt>
                <c:pt idx="6">
                  <c:v>135.71046111975116</c:v>
                </c:pt>
                <c:pt idx="7">
                  <c:v>139.75162704788912</c:v>
                </c:pt>
                <c:pt idx="8">
                  <c:v>144.80948767699959</c:v>
                </c:pt>
                <c:pt idx="9">
                  <c:v>74.141182757845854</c:v>
                </c:pt>
                <c:pt idx="10">
                  <c:v>65.8369114515897</c:v>
                </c:pt>
                <c:pt idx="11">
                  <c:v>85.397088320264146</c:v>
                </c:pt>
                <c:pt idx="12">
                  <c:v>95.292705986608922</c:v>
                </c:pt>
                <c:pt idx="13">
                  <c:v>66.836784087373189</c:v>
                </c:pt>
                <c:pt idx="14">
                  <c:v>55.584684918122051</c:v>
                </c:pt>
                <c:pt idx="15">
                  <c:v>52.413125288057017</c:v>
                </c:pt>
                <c:pt idx="16">
                  <c:v>54.685208588858615</c:v>
                </c:pt>
                <c:pt idx="17">
                  <c:v>64.724252596520316</c:v>
                </c:pt>
                <c:pt idx="18">
                  <c:v>47.466996110477851</c:v>
                </c:pt>
                <c:pt idx="19">
                  <c:v>42.449751482641069</c:v>
                </c:pt>
                <c:pt idx="20">
                  <c:v>77.105119230133951</c:v>
                </c:pt>
                <c:pt idx="21">
                  <c:v>117.63526421123392</c:v>
                </c:pt>
                <c:pt idx="22">
                  <c:v>89.593271114422834</c:v>
                </c:pt>
                <c:pt idx="23">
                  <c:v>131.75430336550173</c:v>
                </c:pt>
                <c:pt idx="24">
                  <c:v>97.060251795139607</c:v>
                </c:pt>
                <c:pt idx="25">
                  <c:v>54.330791709806412</c:v>
                </c:pt>
                <c:pt idx="26">
                  <c:v>32.693936918595803</c:v>
                </c:pt>
                <c:pt idx="27">
                  <c:v>38.356963167860158</c:v>
                </c:pt>
                <c:pt idx="28">
                  <c:v>99.962327503288648</c:v>
                </c:pt>
                <c:pt idx="29">
                  <c:v>100.80097300753978</c:v>
                </c:pt>
                <c:pt idx="30">
                  <c:v>137.03439747234478</c:v>
                </c:pt>
                <c:pt idx="31">
                  <c:v>97.71629797420745</c:v>
                </c:pt>
                <c:pt idx="32">
                  <c:v>31.598942140884017</c:v>
                </c:pt>
                <c:pt idx="33">
                  <c:v>23.566270419849541</c:v>
                </c:pt>
                <c:pt idx="34">
                  <c:v>23.708448930070841</c:v>
                </c:pt>
                <c:pt idx="35">
                  <c:v>19.716526787058676</c:v>
                </c:pt>
                <c:pt idx="36">
                  <c:v>25.02595415109856</c:v>
                </c:pt>
                <c:pt idx="37">
                  <c:v>22.23642583128084</c:v>
                </c:pt>
                <c:pt idx="38">
                  <c:v>28.124701038059541</c:v>
                </c:pt>
                <c:pt idx="39">
                  <c:v>-4.0821097612652304</c:v>
                </c:pt>
                <c:pt idx="40">
                  <c:v>7.4170929964692771</c:v>
                </c:pt>
                <c:pt idx="41">
                  <c:v>106.22270442049941</c:v>
                </c:pt>
                <c:pt idx="42">
                  <c:v>110.46317194931868</c:v>
                </c:pt>
                <c:pt idx="43">
                  <c:v>6.2350364325518814</c:v>
                </c:pt>
                <c:pt idx="44">
                  <c:v>-129.85424346720217</c:v>
                </c:pt>
                <c:pt idx="45">
                  <c:v>187.38341463935794</c:v>
                </c:pt>
                <c:pt idx="46">
                  <c:v>390.50815999999998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3D1-4BA9-A3D1-14D621BE21B7}"/>
            </c:ext>
          </c:extLst>
        </c:ser>
        <c:ser>
          <c:idx val="8"/>
          <c:order val="8"/>
          <c:tx>
            <c:strRef>
              <c:f>'Real Terms'!$B$15</c:f>
              <c:strCache>
                <c:ptCount val="1"/>
                <c:pt idx="0">
                  <c:v>    Rents and Royalties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'Real Terms'!$C$2:$AW$3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'Real Terms'!$C$15:$AW$15</c:f>
              <c:numCache>
                <c:formatCode>_("$"* #,##0.0_);_("$"* \(#,##0.0\);_("$"* "-"??_);_(@_)</c:formatCode>
                <c:ptCount val="47"/>
                <c:pt idx="0">
                  <c:v>358.63426822778069</c:v>
                </c:pt>
                <c:pt idx="1">
                  <c:v>413.3369284237412</c:v>
                </c:pt>
                <c:pt idx="2">
                  <c:v>578.17089419153956</c:v>
                </c:pt>
                <c:pt idx="3">
                  <c:v>713.47991611351608</c:v>
                </c:pt>
                <c:pt idx="4">
                  <c:v>829.79450796601179</c:v>
                </c:pt>
                <c:pt idx="5">
                  <c:v>546.29201082251086</c:v>
                </c:pt>
                <c:pt idx="6">
                  <c:v>537.52970324138494</c:v>
                </c:pt>
                <c:pt idx="7">
                  <c:v>494.1517112082546</c:v>
                </c:pt>
                <c:pt idx="8">
                  <c:v>410.35657623421349</c:v>
                </c:pt>
                <c:pt idx="9">
                  <c:v>234.4659951314508</c:v>
                </c:pt>
                <c:pt idx="10">
                  <c:v>291.63255966767372</c:v>
                </c:pt>
                <c:pt idx="11">
                  <c:v>254.84719349291507</c:v>
                </c:pt>
                <c:pt idx="12">
                  <c:v>284.31258448207956</c:v>
                </c:pt>
                <c:pt idx="13">
                  <c:v>290.66869139336603</c:v>
                </c:pt>
                <c:pt idx="14">
                  <c:v>240.19052460499336</c:v>
                </c:pt>
                <c:pt idx="15">
                  <c:v>311.21536049707606</c:v>
                </c:pt>
                <c:pt idx="16">
                  <c:v>329.28359274032704</c:v>
                </c:pt>
                <c:pt idx="17">
                  <c:v>272.03058875838002</c:v>
                </c:pt>
                <c:pt idx="18">
                  <c:v>261.64637648994119</c:v>
                </c:pt>
                <c:pt idx="19">
                  <c:v>375.58403734004611</c:v>
                </c:pt>
                <c:pt idx="20">
                  <c:v>355.37774724368882</c:v>
                </c:pt>
                <c:pt idx="21">
                  <c:v>277.73517461764402</c:v>
                </c:pt>
                <c:pt idx="22">
                  <c:v>404.32087275904507</c:v>
                </c:pt>
                <c:pt idx="23">
                  <c:v>710.33243980864427</c:v>
                </c:pt>
                <c:pt idx="24">
                  <c:v>433.06622482815703</c:v>
                </c:pt>
                <c:pt idx="25">
                  <c:v>482.0622182711233</c:v>
                </c:pt>
                <c:pt idx="26">
                  <c:v>593.73744110475195</c:v>
                </c:pt>
                <c:pt idx="27">
                  <c:v>768.99816749859497</c:v>
                </c:pt>
                <c:pt idx="28">
                  <c:v>948.02538788082643</c:v>
                </c:pt>
                <c:pt idx="29">
                  <c:v>836.49461262685838</c:v>
                </c:pt>
                <c:pt idx="30">
                  <c:v>892.46593413446851</c:v>
                </c:pt>
                <c:pt idx="31">
                  <c:v>784.09384405941864</c:v>
                </c:pt>
                <c:pt idx="32">
                  <c:v>604.11908649928341</c:v>
                </c:pt>
                <c:pt idx="33">
                  <c:v>668.59828529335357</c:v>
                </c:pt>
                <c:pt idx="34">
                  <c:v>809.56750340731219</c:v>
                </c:pt>
                <c:pt idx="35">
                  <c:v>674.56032490787504</c:v>
                </c:pt>
                <c:pt idx="36">
                  <c:v>813.27498945668731</c:v>
                </c:pt>
                <c:pt idx="37">
                  <c:v>764.40983857650133</c:v>
                </c:pt>
                <c:pt idx="38">
                  <c:v>568.9026678971004</c:v>
                </c:pt>
                <c:pt idx="39">
                  <c:v>647.01439716053903</c:v>
                </c:pt>
                <c:pt idx="40">
                  <c:v>843.47948063320121</c:v>
                </c:pt>
                <c:pt idx="41">
                  <c:v>1563.7595600131747</c:v>
                </c:pt>
                <c:pt idx="42">
                  <c:v>1067.329341166075</c:v>
                </c:pt>
                <c:pt idx="43">
                  <c:v>1003.8408656408528</c:v>
                </c:pt>
                <c:pt idx="44">
                  <c:v>887.0263241407107</c:v>
                </c:pt>
                <c:pt idx="45">
                  <c:v>1236.476599989845</c:v>
                </c:pt>
                <c:pt idx="46">
                  <c:v>1762.6586710000001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D1-4BA9-A3D1-14D621BE21B7}"/>
            </c:ext>
          </c:extLst>
        </c:ser>
        <c:ser>
          <c:idx val="9"/>
          <c:order val="9"/>
          <c:tx>
            <c:strRef>
              <c:f>'Real Terms'!$B$16</c:f>
              <c:strCache>
                <c:ptCount val="1"/>
                <c:pt idx="0">
                  <c:v>    Miscellaneous Receipts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'Real Terms'!$C$2:$AW$3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'Real Terms'!$C$16:$AW$16</c:f>
              <c:numCache>
                <c:formatCode>_("$"* #,##0.0_);_("$"* \(#,##0.0\);_("$"* "-"??_);_(@_)</c:formatCode>
                <c:ptCount val="47"/>
                <c:pt idx="0">
                  <c:v>27.169412519957422</c:v>
                </c:pt>
                <c:pt idx="1">
                  <c:v>25.148206154220382</c:v>
                </c:pt>
                <c:pt idx="2">
                  <c:v>37.886364773459306</c:v>
                </c:pt>
                <c:pt idx="3">
                  <c:v>36.898341750841745</c:v>
                </c:pt>
                <c:pt idx="4">
                  <c:v>45.628406310851481</c:v>
                </c:pt>
                <c:pt idx="5">
                  <c:v>41.559904082845257</c:v>
                </c:pt>
                <c:pt idx="6">
                  <c:v>39.22531308831956</c:v>
                </c:pt>
                <c:pt idx="7">
                  <c:v>32.232819470699432</c:v>
                </c:pt>
                <c:pt idx="8">
                  <c:v>44.999017298124755</c:v>
                </c:pt>
                <c:pt idx="9">
                  <c:v>32.42668107257883</c:v>
                </c:pt>
                <c:pt idx="10">
                  <c:v>30.411960761041577</c:v>
                </c:pt>
                <c:pt idx="11">
                  <c:v>37.028402359334159</c:v>
                </c:pt>
                <c:pt idx="12">
                  <c:v>48.407173001181569</c:v>
                </c:pt>
                <c:pt idx="13">
                  <c:v>37.213230723753803</c:v>
                </c:pt>
                <c:pt idx="14">
                  <c:v>39.451518815583164</c:v>
                </c:pt>
                <c:pt idx="15">
                  <c:v>39.349168450292396</c:v>
                </c:pt>
                <c:pt idx="16">
                  <c:v>38.416489714513638</c:v>
                </c:pt>
                <c:pt idx="17">
                  <c:v>39.000882403457254</c:v>
                </c:pt>
                <c:pt idx="18">
                  <c:v>69.907141659025925</c:v>
                </c:pt>
                <c:pt idx="19">
                  <c:v>49.328719320327245</c:v>
                </c:pt>
                <c:pt idx="20">
                  <c:v>49.18683410613086</c:v>
                </c:pt>
                <c:pt idx="21">
                  <c:v>46.334974501164794</c:v>
                </c:pt>
                <c:pt idx="22">
                  <c:v>54.719749643120849</c:v>
                </c:pt>
                <c:pt idx="23">
                  <c:v>47.4218073329208</c:v>
                </c:pt>
                <c:pt idx="24">
                  <c:v>53.029577576894283</c:v>
                </c:pt>
                <c:pt idx="25">
                  <c:v>52.065022767836716</c:v>
                </c:pt>
                <c:pt idx="26">
                  <c:v>43.491660352021675</c:v>
                </c:pt>
                <c:pt idx="27">
                  <c:v>65.967763154177959</c:v>
                </c:pt>
                <c:pt idx="28">
                  <c:v>61.193427470405688</c:v>
                </c:pt>
                <c:pt idx="29">
                  <c:v>56.14330467372509</c:v>
                </c:pt>
                <c:pt idx="30">
                  <c:v>71.382861591027194</c:v>
                </c:pt>
                <c:pt idx="31">
                  <c:v>61.593236919680344</c:v>
                </c:pt>
                <c:pt idx="32">
                  <c:v>63.340982847728839</c:v>
                </c:pt>
                <c:pt idx="33">
                  <c:v>73.066184402972993</c:v>
                </c:pt>
                <c:pt idx="34">
                  <c:v>61.360997468353595</c:v>
                </c:pt>
                <c:pt idx="35">
                  <c:v>55.254544662227765</c:v>
                </c:pt>
                <c:pt idx="36">
                  <c:v>59.302578642191762</c:v>
                </c:pt>
                <c:pt idx="37">
                  <c:v>73.511007748116654</c:v>
                </c:pt>
                <c:pt idx="38">
                  <c:v>62.452543460285625</c:v>
                </c:pt>
                <c:pt idx="39">
                  <c:v>63.145135369571534</c:v>
                </c:pt>
                <c:pt idx="40">
                  <c:v>58.502786347768904</c:v>
                </c:pt>
                <c:pt idx="41">
                  <c:v>65.518261875014602</c:v>
                </c:pt>
                <c:pt idx="42">
                  <c:v>49.937054857262808</c:v>
                </c:pt>
                <c:pt idx="43">
                  <c:v>48.35094290148723</c:v>
                </c:pt>
                <c:pt idx="44">
                  <c:v>45.223963067191285</c:v>
                </c:pt>
                <c:pt idx="45">
                  <c:v>48.271915259487507</c:v>
                </c:pt>
                <c:pt idx="46">
                  <c:v>77.910853349999996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3D1-4BA9-A3D1-14D621BE21B7}"/>
            </c:ext>
          </c:extLst>
        </c:ser>
        <c:ser>
          <c:idx val="10"/>
          <c:order val="10"/>
          <c:tx>
            <c:strRef>
              <c:f>'Real Terms'!$B$17</c:f>
              <c:strCache>
                <c:ptCount val="1"/>
                <c:pt idx="0">
                  <c:v>    Tribal Revenue Sharing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'Real Terms'!$C$2:$AW$3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'Real Terms'!$C$17:$AW$17</c:f>
              <c:numCache>
                <c:formatCode>_("$"* #,##0.0_);_("$"* \(#,##0.0\);_("$"* "-"??_);_(@_)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32.52844032037909</c:v>
                </c:pt>
                <c:pt idx="25">
                  <c:v>55.416286894582399</c:v>
                </c:pt>
                <c:pt idx="26">
                  <c:v>58.379570998234911</c:v>
                </c:pt>
                <c:pt idx="27">
                  <c:v>66.63491746458746</c:v>
                </c:pt>
                <c:pt idx="28">
                  <c:v>77.057285206382105</c:v>
                </c:pt>
                <c:pt idx="29">
                  <c:v>85.17259181998385</c:v>
                </c:pt>
                <c:pt idx="30">
                  <c:v>97.338503191470934</c:v>
                </c:pt>
                <c:pt idx="31">
                  <c:v>94.30021413966665</c:v>
                </c:pt>
                <c:pt idx="32">
                  <c:v>91.571546073638601</c:v>
                </c:pt>
                <c:pt idx="33">
                  <c:v>92.272584426657971</c:v>
                </c:pt>
                <c:pt idx="34">
                  <c:v>92.765911828427164</c:v>
                </c:pt>
                <c:pt idx="35">
                  <c:v>94.588288320084828</c:v>
                </c:pt>
                <c:pt idx="36">
                  <c:v>89.031808374168563</c:v>
                </c:pt>
                <c:pt idx="37">
                  <c:v>87.899283286004263</c:v>
                </c:pt>
                <c:pt idx="38">
                  <c:v>83.680815973892194</c:v>
                </c:pt>
                <c:pt idx="39">
                  <c:v>79.983838134790616</c:v>
                </c:pt>
                <c:pt idx="40">
                  <c:v>84.952040139639678</c:v>
                </c:pt>
                <c:pt idx="41">
                  <c:v>95.832681548528825</c:v>
                </c:pt>
                <c:pt idx="42">
                  <c:v>54.629934711318825</c:v>
                </c:pt>
                <c:pt idx="43">
                  <c:v>56.70353887716994</c:v>
                </c:pt>
                <c:pt idx="44">
                  <c:v>78.373567063045101</c:v>
                </c:pt>
                <c:pt idx="45">
                  <c:v>80.749755089349435</c:v>
                </c:pt>
                <c:pt idx="46">
                  <c:v>83.597269999999995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D1-4BA9-A3D1-14D621BE21B7}"/>
            </c:ext>
          </c:extLst>
        </c:ser>
        <c:ser>
          <c:idx val="11"/>
          <c:order val="11"/>
          <c:tx>
            <c:strRef>
              <c:f>'Real Terms'!$B$18</c:f>
              <c:strCache>
                <c:ptCount val="1"/>
                <c:pt idx="0">
                  <c:v>    Tobacco Settlement Recurring FY03-FY06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'Real Terms'!$C$2:$AW$3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'Real Terms'!$C$18:$AW$18</c:f>
              <c:numCache>
                <c:formatCode>_("$"* #,##0.0_);_("$"* \(#,##0.0\);_("$"* "-"??_);_(@_)</c:formatCode>
                <c:ptCount val="47"/>
              </c:numCache>
            </c:numRef>
          </c:val>
          <c:extLst>
            <c:ext xmlns:c16="http://schemas.microsoft.com/office/drawing/2014/chart" uri="{C3380CC4-5D6E-409C-BE32-E72D297353CC}">
              <c16:uniqueId val="{0000000B-B3D1-4BA9-A3D1-14D621BE21B7}"/>
            </c:ext>
          </c:extLst>
        </c:ser>
        <c:ser>
          <c:idx val="12"/>
          <c:order val="12"/>
          <c:tx>
            <c:strRef>
              <c:f>'Real Terms'!$B$19</c:f>
              <c:strCache>
                <c:ptCount val="1"/>
                <c:pt idx="0">
                  <c:v>    Reversions/Adjustments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'Real Terms'!$C$2:$AW$3</c:f>
              <c:multiLvlStrCache>
                <c:ptCount val="47"/>
                <c:lvl>
                  <c:pt idx="0">
                    <c:v>1977-78</c:v>
                  </c:pt>
                  <c:pt idx="1">
                    <c:v>1978-79</c:v>
                  </c:pt>
                  <c:pt idx="2">
                    <c:v>1979-80</c:v>
                  </c:pt>
                  <c:pt idx="3">
                    <c:v>1980-81</c:v>
                  </c:pt>
                  <c:pt idx="4">
                    <c:v>1981-82</c:v>
                  </c:pt>
                  <c:pt idx="5">
                    <c:v>1982-83</c:v>
                  </c:pt>
                  <c:pt idx="6">
                    <c:v>1983-84</c:v>
                  </c:pt>
                  <c:pt idx="7">
                    <c:v>1984-85</c:v>
                  </c:pt>
                  <c:pt idx="8">
                    <c:v>1985-86</c:v>
                  </c:pt>
                  <c:pt idx="9">
                    <c:v>1986-87</c:v>
                  </c:pt>
                  <c:pt idx="10">
                    <c:v>1987-88</c:v>
                  </c:pt>
                  <c:pt idx="11">
                    <c:v>1988-89</c:v>
                  </c:pt>
                  <c:pt idx="12">
                    <c:v>1989-90</c:v>
                  </c:pt>
                  <c:pt idx="13">
                    <c:v>1990-91</c:v>
                  </c:pt>
                  <c:pt idx="14">
                    <c:v>1991-92</c:v>
                  </c:pt>
                  <c:pt idx="15">
                    <c:v>1992-93</c:v>
                  </c:pt>
                  <c:pt idx="16">
                    <c:v>1993-94</c:v>
                  </c:pt>
                  <c:pt idx="17">
                    <c:v>1994-95</c:v>
                  </c:pt>
                  <c:pt idx="18">
                    <c:v>1995-96</c:v>
                  </c:pt>
                  <c:pt idx="19">
                    <c:v>1996-97</c:v>
                  </c:pt>
                  <c:pt idx="20">
                    <c:v>1997-98</c:v>
                  </c:pt>
                  <c:pt idx="21">
                    <c:v>1998-99</c:v>
                  </c:pt>
                  <c:pt idx="22">
                    <c:v>1999-00</c:v>
                  </c:pt>
                  <c:pt idx="23">
                    <c:v>2000-01</c:v>
                  </c:pt>
                  <c:pt idx="24">
                    <c:v>2001-02</c:v>
                  </c:pt>
                  <c:pt idx="25">
                    <c:v>2002-03</c:v>
                  </c:pt>
                  <c:pt idx="26">
                    <c:v>2003-04</c:v>
                  </c:pt>
                  <c:pt idx="27">
                    <c:v>2004-05</c:v>
                  </c:pt>
                  <c:pt idx="28">
                    <c:v>2005-06</c:v>
                  </c:pt>
                  <c:pt idx="29">
                    <c:v>2006-07</c:v>
                  </c:pt>
                  <c:pt idx="30">
                    <c:v>2007-08</c:v>
                  </c:pt>
                  <c:pt idx="31">
                    <c:v>2008-09</c:v>
                  </c:pt>
                  <c:pt idx="32">
                    <c:v>2009-10</c:v>
                  </c:pt>
                  <c:pt idx="33">
                    <c:v>2010-11</c:v>
                  </c:pt>
                  <c:pt idx="34">
                    <c:v>2011-12</c:v>
                  </c:pt>
                  <c:pt idx="35">
                    <c:v>2012-13</c:v>
                  </c:pt>
                  <c:pt idx="36">
                    <c:v>2013-14</c:v>
                  </c:pt>
                  <c:pt idx="37">
                    <c:v>2014-15</c:v>
                  </c:pt>
                  <c:pt idx="38">
                    <c:v>2015-16</c:v>
                  </c:pt>
                  <c:pt idx="39">
                    <c:v>2016-17</c:v>
                  </c:pt>
                  <c:pt idx="40">
                    <c:v>2017-18</c:v>
                  </c:pt>
                  <c:pt idx="41">
                    <c:v>2018-19</c:v>
                  </c:pt>
                  <c:pt idx="42">
                    <c:v>2019-20</c:v>
                  </c:pt>
                  <c:pt idx="43">
                    <c:v>2020-21</c:v>
                  </c:pt>
                  <c:pt idx="44">
                    <c:v>2021-22</c:v>
                  </c:pt>
                  <c:pt idx="45">
                    <c:v>2022-23</c:v>
                  </c:pt>
                  <c:pt idx="46">
                    <c:v>2023-24</c:v>
                  </c:pt>
                </c:lvl>
                <c:lvl>
                  <c:pt idx="0">
                    <c:v>FY78</c:v>
                  </c:pt>
                  <c:pt idx="1">
                    <c:v>FY79</c:v>
                  </c:pt>
                  <c:pt idx="2">
                    <c:v>FY80</c:v>
                  </c:pt>
                  <c:pt idx="3">
                    <c:v>FY81</c:v>
                  </c:pt>
                  <c:pt idx="4">
                    <c:v>FY82</c:v>
                  </c:pt>
                  <c:pt idx="5">
                    <c:v>FY83</c:v>
                  </c:pt>
                  <c:pt idx="6">
                    <c:v>FY84</c:v>
                  </c:pt>
                  <c:pt idx="7">
                    <c:v>FY85</c:v>
                  </c:pt>
                  <c:pt idx="8">
                    <c:v>FY86</c:v>
                  </c:pt>
                  <c:pt idx="9">
                    <c:v>FY87</c:v>
                  </c:pt>
                  <c:pt idx="10">
                    <c:v>FY88</c:v>
                  </c:pt>
                  <c:pt idx="11">
                    <c:v>FY89</c:v>
                  </c:pt>
                  <c:pt idx="12">
                    <c:v>FY90</c:v>
                  </c:pt>
                  <c:pt idx="13">
                    <c:v>FY91</c:v>
                  </c:pt>
                  <c:pt idx="14">
                    <c:v>FY92</c:v>
                  </c:pt>
                  <c:pt idx="15">
                    <c:v>FY93</c:v>
                  </c:pt>
                  <c:pt idx="16">
                    <c:v>FY94</c:v>
                  </c:pt>
                  <c:pt idx="17">
                    <c:v>FY95</c:v>
                  </c:pt>
                  <c:pt idx="18">
                    <c:v>FY96</c:v>
                  </c:pt>
                  <c:pt idx="19">
                    <c:v>FY97</c:v>
                  </c:pt>
                  <c:pt idx="20">
                    <c:v>FY98</c:v>
                  </c:pt>
                  <c:pt idx="21">
                    <c:v>FY99</c:v>
                  </c:pt>
                  <c:pt idx="22">
                    <c:v>FY00</c:v>
                  </c:pt>
                  <c:pt idx="23">
                    <c:v>FY01</c:v>
                  </c:pt>
                  <c:pt idx="24">
                    <c:v>FY02</c:v>
                  </c:pt>
                  <c:pt idx="25">
                    <c:v>FY03</c:v>
                  </c:pt>
                  <c:pt idx="26">
                    <c:v>FY04</c:v>
                  </c:pt>
                  <c:pt idx="27">
                    <c:v>FY05</c:v>
                  </c:pt>
                  <c:pt idx="28">
                    <c:v>FY06</c:v>
                  </c:pt>
                  <c:pt idx="29">
                    <c:v>FY07</c:v>
                  </c:pt>
                  <c:pt idx="30">
                    <c:v>FY08</c:v>
                  </c:pt>
                  <c:pt idx="31">
                    <c:v>FY09</c:v>
                  </c:pt>
                  <c:pt idx="32">
                    <c:v>FY10</c:v>
                  </c:pt>
                  <c:pt idx="33">
                    <c:v>FY11</c:v>
                  </c:pt>
                  <c:pt idx="34">
                    <c:v>FY12</c:v>
                  </c:pt>
                  <c:pt idx="35">
                    <c:v>FY13</c:v>
                  </c:pt>
                  <c:pt idx="36">
                    <c:v>FY14</c:v>
                  </c:pt>
                  <c:pt idx="37">
                    <c:v>FY15</c:v>
                  </c:pt>
                  <c:pt idx="38">
                    <c:v>FY16</c:v>
                  </c:pt>
                  <c:pt idx="39">
                    <c:v>FY17 </c:v>
                  </c:pt>
                  <c:pt idx="40">
                    <c:v>FY18</c:v>
                  </c:pt>
                  <c:pt idx="41">
                    <c:v>FY19</c:v>
                  </c:pt>
                  <c:pt idx="42">
                    <c:v>FY20</c:v>
                  </c:pt>
                  <c:pt idx="43">
                    <c:v>FY21</c:v>
                  </c:pt>
                  <c:pt idx="44">
                    <c:v>FY22</c:v>
                  </c:pt>
                  <c:pt idx="45">
                    <c:v>FY23</c:v>
                  </c:pt>
                  <c:pt idx="46">
                    <c:v>FY24</c:v>
                  </c:pt>
                </c:lvl>
              </c:multiLvlStrCache>
            </c:multiLvlStrRef>
          </c:cat>
          <c:val>
            <c:numRef>
              <c:f>'Real Terms'!$C$19:$AW$19</c:f>
              <c:numCache>
                <c:formatCode>_("$"* #,##0.0_);_("$"* \(#,##0.0\);_("$"* "-"??_);_(@_)</c:formatCode>
                <c:ptCount val="47"/>
                <c:pt idx="0">
                  <c:v>0</c:v>
                </c:pt>
                <c:pt idx="1">
                  <c:v>33.533953660909752</c:v>
                </c:pt>
                <c:pt idx="2">
                  <c:v>43.789282961133765</c:v>
                </c:pt>
                <c:pt idx="3">
                  <c:v>74.164773496873494</c:v>
                </c:pt>
                <c:pt idx="4">
                  <c:v>75.250537351743674</c:v>
                </c:pt>
                <c:pt idx="5">
                  <c:v>92.481822977675918</c:v>
                </c:pt>
                <c:pt idx="6">
                  <c:v>50.646264713104685</c:v>
                </c:pt>
                <c:pt idx="7">
                  <c:v>104.11879521109012</c:v>
                </c:pt>
                <c:pt idx="8">
                  <c:v>106.98426796785303</c:v>
                </c:pt>
                <c:pt idx="9">
                  <c:v>45.582108231593139</c:v>
                </c:pt>
                <c:pt idx="10">
                  <c:v>30.949066824917281</c:v>
                </c:pt>
                <c:pt idx="11">
                  <c:v>41.847639599669826</c:v>
                </c:pt>
                <c:pt idx="12">
                  <c:v>23.529334153866351</c:v>
                </c:pt>
                <c:pt idx="13">
                  <c:v>51.909416827431691</c:v>
                </c:pt>
                <c:pt idx="14">
                  <c:v>34.901488451332767</c:v>
                </c:pt>
                <c:pt idx="15">
                  <c:v>18.593801842105261</c:v>
                </c:pt>
                <c:pt idx="16">
                  <c:v>39.119282010370959</c:v>
                </c:pt>
                <c:pt idx="17">
                  <c:v>42.331054324339298</c:v>
                </c:pt>
                <c:pt idx="18">
                  <c:v>44.852290653147072</c:v>
                </c:pt>
                <c:pt idx="19">
                  <c:v>58.409333883994123</c:v>
                </c:pt>
                <c:pt idx="20">
                  <c:v>30.239376609994849</c:v>
                </c:pt>
                <c:pt idx="21">
                  <c:v>37.250091157702826</c:v>
                </c:pt>
                <c:pt idx="22">
                  <c:v>40.760032734432684</c:v>
                </c:pt>
                <c:pt idx="23">
                  <c:v>43.416248393469154</c:v>
                </c:pt>
                <c:pt idx="24">
                  <c:v>56.978987862488296</c:v>
                </c:pt>
                <c:pt idx="25">
                  <c:v>39.590805767916343</c:v>
                </c:pt>
                <c:pt idx="26">
                  <c:v>32.64090807940962</c:v>
                </c:pt>
                <c:pt idx="27">
                  <c:v>18.719669211417798</c:v>
                </c:pt>
                <c:pt idx="28">
                  <c:v>22.280869599117828</c:v>
                </c:pt>
                <c:pt idx="29">
                  <c:v>55.91510972216296</c:v>
                </c:pt>
                <c:pt idx="30">
                  <c:v>86.270911561179247</c:v>
                </c:pt>
                <c:pt idx="31">
                  <c:v>82.557334577466335</c:v>
                </c:pt>
                <c:pt idx="32">
                  <c:v>57.126578541068206</c:v>
                </c:pt>
                <c:pt idx="33">
                  <c:v>94.968779300465627</c:v>
                </c:pt>
                <c:pt idx="34">
                  <c:v>89.631621672211168</c:v>
                </c:pt>
                <c:pt idx="35">
                  <c:v>88.032664377108645</c:v>
                </c:pt>
                <c:pt idx="36">
                  <c:v>127.17805444939266</c:v>
                </c:pt>
                <c:pt idx="37">
                  <c:v>67.363290018291963</c:v>
                </c:pt>
                <c:pt idx="38">
                  <c:v>73.285683554775147</c:v>
                </c:pt>
                <c:pt idx="39">
                  <c:v>97.587936480246924</c:v>
                </c:pt>
                <c:pt idx="40">
                  <c:v>99.506058886104583</c:v>
                </c:pt>
                <c:pt idx="41">
                  <c:v>118.20178961406552</c:v>
                </c:pt>
                <c:pt idx="42">
                  <c:v>97.587834913831642</c:v>
                </c:pt>
                <c:pt idx="43">
                  <c:v>106.58383033758498</c:v>
                </c:pt>
                <c:pt idx="44">
                  <c:v>340.71645961301391</c:v>
                </c:pt>
                <c:pt idx="45">
                  <c:v>114.14623779742199</c:v>
                </c:pt>
                <c:pt idx="46">
                  <c:v>142.50842911999999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3D1-4BA9-A3D1-14D621BE2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28192048"/>
        <c:axId val="328181008"/>
      </c:barChart>
      <c:catAx>
        <c:axId val="32819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181008"/>
        <c:crosses val="autoZero"/>
        <c:auto val="1"/>
        <c:lblAlgn val="ctr"/>
        <c:lblOffset val="100"/>
        <c:noMultiLvlLbl val="0"/>
      </c:catAx>
      <c:valAx>
        <c:axId val="32818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19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571500</xdr:colOff>
      <xdr:row>10</xdr:row>
      <xdr:rowOff>114301</xdr:rowOff>
    </xdr:from>
    <xdr:to>
      <xdr:col>59</xdr:col>
      <xdr:colOff>15240</xdr:colOff>
      <xdr:row>33</xdr:row>
      <xdr:rowOff>6670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006FE8-BF44-4289-9E2F-5B0556905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369571</xdr:colOff>
      <xdr:row>10</xdr:row>
      <xdr:rowOff>19050</xdr:rowOff>
    </xdr:from>
    <xdr:to>
      <xdr:col>80</xdr:col>
      <xdr:colOff>581025</xdr:colOff>
      <xdr:row>38</xdr:row>
      <xdr:rowOff>169545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EEDF6EB-9A53-4DBE-97BE-E87B84CEC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97155</xdr:colOff>
      <xdr:row>14</xdr:row>
      <xdr:rowOff>155256</xdr:rowOff>
    </xdr:from>
    <xdr:to>
      <xdr:col>58</xdr:col>
      <xdr:colOff>581025</xdr:colOff>
      <xdr:row>36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9D9505C-0EF2-FF4A-2926-F37887F83A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247649</xdr:colOff>
      <xdr:row>12</xdr:row>
      <xdr:rowOff>142875</xdr:rowOff>
    </xdr:from>
    <xdr:to>
      <xdr:col>81</xdr:col>
      <xdr:colOff>342900</xdr:colOff>
      <xdr:row>48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ED8B2BA-78B3-4C65-A97F-77C8CC421E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8EEFF-7BF7-46A2-A21C-241B1A3390C9}">
  <dimension ref="B2:AW2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O35" sqref="AO35"/>
    </sheetView>
  </sheetViews>
  <sheetFormatPr defaultRowHeight="15" x14ac:dyDescent="0.25"/>
  <cols>
    <col min="2" max="2" width="43.42578125" bestFit="1" customWidth="1"/>
    <col min="3" max="5" width="9" bestFit="1" customWidth="1"/>
    <col min="6" max="20" width="10.28515625" bestFit="1" customWidth="1"/>
    <col min="21" max="47" width="10.5703125" bestFit="1" customWidth="1"/>
    <col min="48" max="48" width="11.28515625" bestFit="1" customWidth="1"/>
    <col min="49" max="49" width="12.140625" bestFit="1" customWidth="1"/>
  </cols>
  <sheetData>
    <row r="2" spans="2:49" x14ac:dyDescent="0.25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2" t="s">
        <v>23</v>
      </c>
      <c r="Z2" s="2" t="s">
        <v>24</v>
      </c>
      <c r="AA2" s="2" t="s">
        <v>25</v>
      </c>
      <c r="AB2" s="2" t="s">
        <v>26</v>
      </c>
      <c r="AC2" s="2" t="s">
        <v>27</v>
      </c>
      <c r="AD2" s="2" t="s">
        <v>28</v>
      </c>
      <c r="AE2" s="2" t="s">
        <v>29</v>
      </c>
      <c r="AF2" s="2" t="s">
        <v>30</v>
      </c>
      <c r="AG2" s="2" t="s">
        <v>31</v>
      </c>
      <c r="AH2" s="2" t="s">
        <v>32</v>
      </c>
      <c r="AI2" s="2" t="s">
        <v>33</v>
      </c>
      <c r="AJ2" s="2" t="s">
        <v>34</v>
      </c>
      <c r="AK2" s="2" t="s">
        <v>35</v>
      </c>
      <c r="AL2" s="2" t="s">
        <v>36</v>
      </c>
      <c r="AM2" s="2" t="s">
        <v>37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108</v>
      </c>
      <c r="AW2" s="2" t="s">
        <v>128</v>
      </c>
    </row>
    <row r="3" spans="2:49" x14ac:dyDescent="0.25">
      <c r="B3" s="3"/>
      <c r="C3" s="3" t="s">
        <v>46</v>
      </c>
      <c r="D3" s="3" t="s">
        <v>47</v>
      </c>
      <c r="E3" s="3" t="s">
        <v>48</v>
      </c>
      <c r="F3" s="3" t="s">
        <v>49</v>
      </c>
      <c r="G3" s="3" t="s">
        <v>50</v>
      </c>
      <c r="H3" s="3" t="s">
        <v>51</v>
      </c>
      <c r="I3" s="3" t="s">
        <v>52</v>
      </c>
      <c r="J3" s="3" t="s">
        <v>53</v>
      </c>
      <c r="K3" s="3" t="s">
        <v>54</v>
      </c>
      <c r="L3" s="3" t="s">
        <v>55</v>
      </c>
      <c r="M3" s="3" t="s">
        <v>56</v>
      </c>
      <c r="N3" s="3" t="s">
        <v>57</v>
      </c>
      <c r="O3" s="3" t="s">
        <v>58</v>
      </c>
      <c r="P3" s="3" t="s">
        <v>59</v>
      </c>
      <c r="Q3" s="3" t="s">
        <v>60</v>
      </c>
      <c r="R3" s="3" t="s">
        <v>61</v>
      </c>
      <c r="S3" s="3" t="s">
        <v>62</v>
      </c>
      <c r="T3" s="3" t="s">
        <v>63</v>
      </c>
      <c r="U3" s="3" t="s">
        <v>64</v>
      </c>
      <c r="V3" s="3" t="s">
        <v>65</v>
      </c>
      <c r="W3" s="3" t="s">
        <v>66</v>
      </c>
      <c r="X3" s="3" t="s">
        <v>67</v>
      </c>
      <c r="Y3" s="3" t="s">
        <v>68</v>
      </c>
      <c r="Z3" s="3" t="s">
        <v>69</v>
      </c>
      <c r="AA3" s="3" t="s">
        <v>70</v>
      </c>
      <c r="AB3" s="3" t="s">
        <v>71</v>
      </c>
      <c r="AC3" s="3" t="s">
        <v>72</v>
      </c>
      <c r="AD3" s="3" t="s">
        <v>73</v>
      </c>
      <c r="AE3" s="3" t="s">
        <v>74</v>
      </c>
      <c r="AF3" s="3" t="s">
        <v>75</v>
      </c>
      <c r="AG3" s="3" t="s">
        <v>76</v>
      </c>
      <c r="AH3" s="3" t="s">
        <v>77</v>
      </c>
      <c r="AI3" s="3" t="s">
        <v>78</v>
      </c>
      <c r="AJ3" s="3" t="s">
        <v>79</v>
      </c>
      <c r="AK3" s="3" t="s">
        <v>80</v>
      </c>
      <c r="AL3" s="3" t="s">
        <v>81</v>
      </c>
      <c r="AM3" s="3" t="s">
        <v>82</v>
      </c>
      <c r="AN3" s="3" t="s">
        <v>83</v>
      </c>
      <c r="AO3" s="3" t="s">
        <v>84</v>
      </c>
      <c r="AP3" s="3" t="s">
        <v>85</v>
      </c>
      <c r="AQ3" s="3" t="s">
        <v>86</v>
      </c>
      <c r="AR3" s="3" t="s">
        <v>87</v>
      </c>
      <c r="AS3" s="3" t="s">
        <v>88</v>
      </c>
      <c r="AT3" s="3" t="s">
        <v>89</v>
      </c>
      <c r="AU3" s="3" t="s">
        <v>90</v>
      </c>
      <c r="AV3" s="3" t="s">
        <v>109</v>
      </c>
      <c r="AW3" s="3" t="s">
        <v>110</v>
      </c>
    </row>
    <row r="4" spans="2:49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2:49" x14ac:dyDescent="0.25">
      <c r="B5" s="4" t="s">
        <v>91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2:49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9"/>
      <c r="O6" s="9"/>
      <c r="P6" s="9"/>
      <c r="Q6" s="9"/>
      <c r="R6" s="9"/>
      <c r="S6" s="9"/>
      <c r="T6" s="9"/>
      <c r="U6" s="9"/>
      <c r="V6" s="9"/>
      <c r="W6" s="9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9"/>
      <c r="AO6" s="9"/>
      <c r="AP6" s="4"/>
      <c r="AQ6" s="4"/>
      <c r="AR6" s="4"/>
      <c r="AS6" s="4"/>
      <c r="AT6" s="4"/>
      <c r="AU6" s="4"/>
      <c r="AV6" s="4"/>
    </row>
    <row r="7" spans="2:49" x14ac:dyDescent="0.25">
      <c r="B7" s="4" t="s">
        <v>92</v>
      </c>
      <c r="C7" s="14">
        <v>253.40700000000001</v>
      </c>
      <c r="D7" s="14">
        <v>279.41800000000001</v>
      </c>
      <c r="E7" s="14">
        <v>321.13799999999998</v>
      </c>
      <c r="F7" s="14">
        <v>385.66699999999997</v>
      </c>
      <c r="G7" s="14">
        <v>352.87</v>
      </c>
      <c r="H7" s="14">
        <v>336.99599999999998</v>
      </c>
      <c r="I7" s="14">
        <v>409.08600000000001</v>
      </c>
      <c r="J7" s="14">
        <v>444.21699999999998</v>
      </c>
      <c r="K7" s="14">
        <v>466.81599999999997</v>
      </c>
      <c r="L7" s="14">
        <v>533.70000000000005</v>
      </c>
      <c r="M7" s="14">
        <v>566.03399999999999</v>
      </c>
      <c r="N7" s="14">
        <v>606.721</v>
      </c>
      <c r="O7" s="14">
        <v>639.40700000000004</v>
      </c>
      <c r="P7" s="14">
        <v>734.85500000000002</v>
      </c>
      <c r="Q7" s="14">
        <v>767.12199999999996</v>
      </c>
      <c r="R7" s="14">
        <v>850.35</v>
      </c>
      <c r="S7" s="14">
        <v>909.85299999999995</v>
      </c>
      <c r="T7" s="14">
        <v>982.05100000000004</v>
      </c>
      <c r="U7" s="14">
        <v>1020.739</v>
      </c>
      <c r="V7" s="14">
        <v>1070.615</v>
      </c>
      <c r="W7" s="14">
        <v>1120.933</v>
      </c>
      <c r="X7" s="14">
        <v>1152.9780000000001</v>
      </c>
      <c r="Y7" s="14">
        <v>1173.606</v>
      </c>
      <c r="Z7" s="14">
        <v>1290.0174</v>
      </c>
      <c r="AA7" s="14">
        <v>1310.2905540300001</v>
      </c>
      <c r="AB7" s="14">
        <v>1374.8670256600001</v>
      </c>
      <c r="AC7" s="14">
        <v>1443.2795267399999</v>
      </c>
      <c r="AD7" s="14">
        <v>1556.59994267</v>
      </c>
      <c r="AE7" s="14">
        <v>1741.67356653</v>
      </c>
      <c r="AF7" s="14">
        <v>1901.84167041</v>
      </c>
      <c r="AG7" s="14">
        <v>1922.9213999999999</v>
      </c>
      <c r="AH7" s="14">
        <v>1901.8929673299999</v>
      </c>
      <c r="AI7" s="14">
        <v>1685.3024134699999</v>
      </c>
      <c r="AJ7" s="14">
        <v>1891.5913917299999</v>
      </c>
      <c r="AK7" s="14">
        <v>1990.5350901700001</v>
      </c>
      <c r="AL7" s="14">
        <v>1968.6</v>
      </c>
      <c r="AM7" s="14">
        <v>2070.4042643799999</v>
      </c>
      <c r="AN7" s="14">
        <v>2167</v>
      </c>
      <c r="AO7" s="14">
        <f>2022297439.04/1000000</f>
        <v>2022.29743904</v>
      </c>
      <c r="AP7" s="14">
        <v>2062.1</v>
      </c>
      <c r="AQ7" s="14">
        <v>2437.1839135700002</v>
      </c>
      <c r="AR7" s="14">
        <v>2737.7</v>
      </c>
      <c r="AS7" s="14">
        <v>3005.6</v>
      </c>
      <c r="AT7" s="14">
        <v>2914.2</v>
      </c>
      <c r="AU7" s="14">
        <v>3491</v>
      </c>
      <c r="AV7" s="14">
        <v>4045.1981964099996</v>
      </c>
      <c r="AW7" s="14">
        <v>4131.8</v>
      </c>
    </row>
    <row r="8" spans="2:49" x14ac:dyDescent="0.25">
      <c r="B8" s="4" t="s">
        <v>93</v>
      </c>
      <c r="C8" s="14">
        <v>53.122</v>
      </c>
      <c r="D8" s="14">
        <v>56.073999999999998</v>
      </c>
      <c r="E8" s="14">
        <v>54.387</v>
      </c>
      <c r="F8" s="14">
        <v>41.393999999999998</v>
      </c>
      <c r="G8" s="14">
        <v>40.338000000000001</v>
      </c>
      <c r="H8" s="14">
        <v>44.874000000000002</v>
      </c>
      <c r="I8" s="14">
        <v>49.066000000000003</v>
      </c>
      <c r="J8" s="14">
        <v>58.02</v>
      </c>
      <c r="K8" s="14">
        <v>57.008000000000003</v>
      </c>
      <c r="L8" s="14">
        <v>61.097000000000001</v>
      </c>
      <c r="M8" s="14">
        <v>77.875</v>
      </c>
      <c r="N8" s="14">
        <v>76.88</v>
      </c>
      <c r="O8" s="14">
        <v>76.143000000000001</v>
      </c>
      <c r="P8" s="14">
        <v>78.424000000000007</v>
      </c>
      <c r="Q8" s="14">
        <v>106.577</v>
      </c>
      <c r="R8" s="14">
        <v>122.1814</v>
      </c>
      <c r="S8" s="14">
        <v>210.29420000000002</v>
      </c>
      <c r="T8" s="14">
        <v>220.1396</v>
      </c>
      <c r="U8" s="14">
        <v>209.4221</v>
      </c>
      <c r="V8" s="14">
        <v>210.4571</v>
      </c>
      <c r="W8" s="14">
        <v>218.94300000000001</v>
      </c>
      <c r="X8" s="14">
        <v>215.2</v>
      </c>
      <c r="Y8" s="14">
        <v>241.48339999999999</v>
      </c>
      <c r="Z8" s="14">
        <v>246.79390000000001</v>
      </c>
      <c r="AA8" s="14">
        <f>270.625772+1.02067</f>
        <v>271.64644199999998</v>
      </c>
      <c r="AB8" s="14">
        <v>276.74599999999998</v>
      </c>
      <c r="AC8" s="14">
        <v>354.55571364999997</v>
      </c>
      <c r="AD8" s="14">
        <v>389.79458174000001</v>
      </c>
      <c r="AE8" s="14">
        <v>405.39550594999997</v>
      </c>
      <c r="AF8" s="14">
        <v>413.26333525000001</v>
      </c>
      <c r="AG8" s="14">
        <v>401.82855570999999</v>
      </c>
      <c r="AH8" s="14">
        <v>405.01977728000003</v>
      </c>
      <c r="AI8" s="14">
        <v>372.87311397000002</v>
      </c>
      <c r="AJ8" s="14">
        <v>440.93275984000002</v>
      </c>
      <c r="AK8" s="14">
        <v>437.49068122</v>
      </c>
      <c r="AL8" s="14">
        <v>429.1</v>
      </c>
      <c r="AM8" s="14">
        <v>443.85740265999999</v>
      </c>
      <c r="AN8" s="14">
        <v>488.5</v>
      </c>
      <c r="AO8" s="14">
        <v>531.5</v>
      </c>
      <c r="AP8" s="14">
        <v>543.4</v>
      </c>
      <c r="AQ8" s="14">
        <v>525.90329972000006</v>
      </c>
      <c r="AR8" s="14">
        <v>543.20000000000005</v>
      </c>
      <c r="AS8" s="14">
        <v>563.79999999999995</v>
      </c>
      <c r="AT8" s="14">
        <v>624</v>
      </c>
      <c r="AU8" s="14">
        <v>664.7</v>
      </c>
      <c r="AV8" s="12">
        <v>763.68586263999998</v>
      </c>
      <c r="AW8" s="14">
        <v>744.29421000000002</v>
      </c>
    </row>
    <row r="9" spans="2:49" x14ac:dyDescent="0.25">
      <c r="B9" s="4" t="s">
        <v>94</v>
      </c>
      <c r="C9" s="14">
        <v>39.765999999999998</v>
      </c>
      <c r="D9" s="14">
        <v>68.549000000000007</v>
      </c>
      <c r="E9" s="14">
        <v>46.844999999999999</v>
      </c>
      <c r="F9" s="14">
        <v>74.38</v>
      </c>
      <c r="G9" s="14">
        <v>15.518000000000001</v>
      </c>
      <c r="H9" s="14">
        <v>15.911</v>
      </c>
      <c r="I9" s="14">
        <v>73.376999999999995</v>
      </c>
      <c r="J9" s="14">
        <v>84.352999999999994</v>
      </c>
      <c r="K9" s="14">
        <v>100.673</v>
      </c>
      <c r="L9" s="14">
        <v>241.017</v>
      </c>
      <c r="M9" s="14">
        <v>299.74599999999998</v>
      </c>
      <c r="N9" s="14">
        <v>350.16399999999999</v>
      </c>
      <c r="O9" s="14">
        <v>360.101</v>
      </c>
      <c r="P9" s="14">
        <v>394.90100000000001</v>
      </c>
      <c r="Q9" s="14">
        <v>441.12009999999998</v>
      </c>
      <c r="R9" s="14">
        <v>492.2217</v>
      </c>
      <c r="S9" s="14">
        <v>562.70609999999999</v>
      </c>
      <c r="T9" s="14">
        <v>588.55409999999995</v>
      </c>
      <c r="U9" s="14">
        <v>634.572</v>
      </c>
      <c r="V9" s="14">
        <v>675.55250000000001</v>
      </c>
      <c r="W9" s="14">
        <v>797.20240000000001</v>
      </c>
      <c r="X9" s="14">
        <v>803.28087599999992</v>
      </c>
      <c r="Y9" s="14">
        <v>867.43370228999993</v>
      </c>
      <c r="Z9" s="14">
        <v>906.09390000000008</v>
      </c>
      <c r="AA9" s="14">
        <v>1025.7471025</v>
      </c>
      <c r="AB9" s="14">
        <v>923.11320465999995</v>
      </c>
      <c r="AC9" s="14">
        <v>1007.24839983</v>
      </c>
      <c r="AD9" s="14">
        <v>1086.0149286000001</v>
      </c>
      <c r="AE9" s="14">
        <v>1123.9541119900002</v>
      </c>
      <c r="AF9" s="14">
        <v>1180.2023501300002</v>
      </c>
      <c r="AG9" s="14">
        <v>1213.5207</v>
      </c>
      <c r="AH9" s="12">
        <v>958.46781763000001</v>
      </c>
      <c r="AI9" s="14">
        <v>956.56051764999995</v>
      </c>
      <c r="AJ9" s="14">
        <v>1060.92221</v>
      </c>
      <c r="AK9" s="14">
        <v>1150.46797844</v>
      </c>
      <c r="AL9" s="14">
        <v>1240.9000000000001</v>
      </c>
      <c r="AM9" s="14">
        <v>1254.9396116200001</v>
      </c>
      <c r="AN9" s="14">
        <v>1339.7</v>
      </c>
      <c r="AO9" s="14">
        <f>1327207504.5/1000000</f>
        <v>1327.2075044999999</v>
      </c>
      <c r="AP9" s="14">
        <v>1380.7</v>
      </c>
      <c r="AQ9" s="14">
        <v>1519</v>
      </c>
      <c r="AR9" s="12">
        <v>1672</v>
      </c>
      <c r="AS9" s="14">
        <v>1691.9</v>
      </c>
      <c r="AT9" s="14">
        <v>1904.1</v>
      </c>
      <c r="AU9" s="14">
        <v>2327.6</v>
      </c>
      <c r="AV9" s="14">
        <v>2514.1349160899999</v>
      </c>
      <c r="AW9" s="12">
        <v>2207.55142488</v>
      </c>
    </row>
    <row r="10" spans="2:49" x14ac:dyDescent="0.25">
      <c r="B10" s="4" t="s">
        <v>95</v>
      </c>
      <c r="C10" s="14">
        <v>40.308</v>
      </c>
      <c r="D10" s="14">
        <v>37.747</v>
      </c>
      <c r="E10" s="14">
        <v>44.37</v>
      </c>
      <c r="F10" s="14">
        <v>52.097000000000001</v>
      </c>
      <c r="G10" s="14">
        <v>58.948999999999998</v>
      </c>
      <c r="H10" s="14">
        <f>61.138+4.661</f>
        <v>65.798999999999992</v>
      </c>
      <c r="I10" s="14">
        <v>47.332999999999998</v>
      </c>
      <c r="J10" s="14">
        <v>67.915999999999997</v>
      </c>
      <c r="K10" s="14">
        <v>79.772000000000006</v>
      </c>
      <c r="L10" s="14">
        <v>102.517</v>
      </c>
      <c r="M10" s="14">
        <v>53.668999999999997</v>
      </c>
      <c r="N10" s="14">
        <v>83.048000000000002</v>
      </c>
      <c r="O10" s="14">
        <v>91.403999999999996</v>
      </c>
      <c r="P10" s="14">
        <v>55.593000000000004</v>
      </c>
      <c r="Q10" s="14">
        <v>89.409199999999998</v>
      </c>
      <c r="R10" s="14">
        <v>103.36799999999999</v>
      </c>
      <c r="S10" s="14">
        <v>133.9759</v>
      </c>
      <c r="T10" s="14">
        <v>159.30500000000001</v>
      </c>
      <c r="U10" s="14">
        <v>173.47</v>
      </c>
      <c r="V10" s="14">
        <v>188.60340000000002</v>
      </c>
      <c r="W10" s="14">
        <v>192.09649999999999</v>
      </c>
      <c r="X10" s="14">
        <v>182.64459000000002</v>
      </c>
      <c r="Y10" s="14">
        <v>177.13900000000001</v>
      </c>
      <c r="Z10" s="14">
        <v>244.01560000000001</v>
      </c>
      <c r="AA10" s="14">
        <v>162.858221165</v>
      </c>
      <c r="AB10" s="14">
        <v>117.089</v>
      </c>
      <c r="AC10" s="14">
        <v>145.88416100000001</v>
      </c>
      <c r="AD10" s="14">
        <v>247.38753521000001</v>
      </c>
      <c r="AE10" s="14">
        <v>380.32283564999994</v>
      </c>
      <c r="AF10" s="14">
        <v>459.95886969000003</v>
      </c>
      <c r="AG10" s="14">
        <v>354.59870000000001</v>
      </c>
      <c r="AH10" s="14">
        <v>162.52199831000001</v>
      </c>
      <c r="AI10" s="14">
        <v>125.10016868</v>
      </c>
      <c r="AJ10" s="14">
        <v>229.82940571</v>
      </c>
      <c r="AK10" s="14">
        <v>281.04753574</v>
      </c>
      <c r="AL10" s="14">
        <v>267.2</v>
      </c>
      <c r="AM10" s="14">
        <v>196.79377199999999</v>
      </c>
      <c r="AN10" s="14">
        <v>254.5</v>
      </c>
      <c r="AO10" s="14">
        <v>118.50328399</v>
      </c>
      <c r="AP10" s="14">
        <v>70.2</v>
      </c>
      <c r="AQ10" s="12">
        <v>106.6</v>
      </c>
      <c r="AR10" s="14">
        <v>122.8</v>
      </c>
      <c r="AS10" s="14">
        <v>63.2</v>
      </c>
      <c r="AT10" s="14">
        <v>149.69999999999999</v>
      </c>
      <c r="AU10" s="14">
        <v>343.9</v>
      </c>
      <c r="AV10" s="14">
        <v>439.09999999999997</v>
      </c>
      <c r="AW10" s="14">
        <v>627.15002700000002</v>
      </c>
    </row>
    <row r="11" spans="2:49" x14ac:dyDescent="0.25">
      <c r="B11" s="4" t="s">
        <v>96</v>
      </c>
      <c r="C11" s="12">
        <v>51.91</v>
      </c>
      <c r="D11" s="12">
        <v>58.478999999999999</v>
      </c>
      <c r="E11" s="12">
        <v>86.941999999999993</v>
      </c>
      <c r="F11" s="12">
        <v>109.97799999999999</v>
      </c>
      <c r="G11" s="12">
        <v>132.70599999999999</v>
      </c>
      <c r="H11" s="12">
        <v>123.04300000000001</v>
      </c>
      <c r="I11" s="12">
        <v>140.98099999999999</v>
      </c>
      <c r="J11" s="12">
        <v>151.63800000000001</v>
      </c>
      <c r="K11" s="12">
        <v>138.185</v>
      </c>
      <c r="L11" s="12">
        <v>73.159000000000006</v>
      </c>
      <c r="M11" s="12">
        <v>92.447999999999993</v>
      </c>
      <c r="N11" s="12">
        <v>87.347999999999999</v>
      </c>
      <c r="O11" s="12">
        <v>94.311000000000007</v>
      </c>
      <c r="P11" s="12">
        <v>105.01600000000001</v>
      </c>
      <c r="Q11" s="12">
        <v>104.74299999999999</v>
      </c>
      <c r="R11" s="12">
        <v>124.91</v>
      </c>
      <c r="S11" s="12">
        <v>141.26400000000001</v>
      </c>
      <c r="T11" s="12">
        <v>128.309</v>
      </c>
      <c r="U11" s="12">
        <v>143.072</v>
      </c>
      <c r="V11" s="12">
        <v>181.62299999999999</v>
      </c>
      <c r="W11" s="12">
        <v>183.941</v>
      </c>
      <c r="X11" s="12">
        <v>132.84700000000001</v>
      </c>
      <c r="Y11" s="12">
        <v>194.51739999999998</v>
      </c>
      <c r="Z11" s="12">
        <v>363.52070000000003</v>
      </c>
      <c r="AA11" s="12">
        <v>241.51054310000001</v>
      </c>
      <c r="AB11" s="12">
        <v>268.41062864000003</v>
      </c>
      <c r="AC11" s="12">
        <v>329.55919191000004</v>
      </c>
      <c r="AD11" s="12">
        <v>426.99764668</v>
      </c>
      <c r="AE11" s="12">
        <v>541.79689635</v>
      </c>
      <c r="AF11" s="12">
        <v>486.56463097</v>
      </c>
      <c r="AG11" s="12">
        <v>625.93679999999995</v>
      </c>
      <c r="AH11" s="12">
        <v>440.19134217999999</v>
      </c>
      <c r="AI11" s="12">
        <v>390.7017128</v>
      </c>
      <c r="AJ11" s="12">
        <v>423.79626999999999</v>
      </c>
      <c r="AK11" s="12">
        <v>456.401793</v>
      </c>
      <c r="AL11" s="12">
        <v>438.4</v>
      </c>
      <c r="AM11" s="12">
        <v>557.11316299999999</v>
      </c>
      <c r="AN11" s="12">
        <v>427.5</v>
      </c>
      <c r="AO11" s="12">
        <f>279750555.68/1000000</f>
        <v>279.75055567999999</v>
      </c>
      <c r="AP11" s="12">
        <v>341.6</v>
      </c>
      <c r="AQ11" s="12">
        <v>493.08111609000002</v>
      </c>
      <c r="AR11" s="12">
        <v>424.2</v>
      </c>
      <c r="AS11" s="12">
        <v>440.1</v>
      </c>
      <c r="AT11" s="12">
        <v>477.3</v>
      </c>
      <c r="AU11" s="12">
        <v>644.20000000000005</v>
      </c>
      <c r="AV11" s="12">
        <v>992.26103392000005</v>
      </c>
      <c r="AW11" s="14">
        <v>1312.9653560000002</v>
      </c>
    </row>
    <row r="12" spans="2:49" x14ac:dyDescent="0.25">
      <c r="B12" s="4" t="s">
        <v>97</v>
      </c>
      <c r="C12" s="14">
        <v>19.050999999999998</v>
      </c>
      <c r="D12" s="14">
        <v>20.027000000000001</v>
      </c>
      <c r="E12" s="14">
        <v>25.702999999999999</v>
      </c>
      <c r="F12" s="14">
        <v>10.62</v>
      </c>
      <c r="G12" s="14">
        <v>9.8130000000000006</v>
      </c>
      <c r="H12" s="14">
        <v>11.154999999999999</v>
      </c>
      <c r="I12" s="14">
        <v>12.442</v>
      </c>
      <c r="J12" s="14">
        <v>13.577</v>
      </c>
      <c r="K12" s="14">
        <v>16.120999999999999</v>
      </c>
      <c r="L12" s="14">
        <v>16.391999999999999</v>
      </c>
      <c r="M12" s="14">
        <v>12.477</v>
      </c>
      <c r="N12" s="14">
        <v>5.798</v>
      </c>
      <c r="O12" s="14">
        <v>6.8410000000000002</v>
      </c>
      <c r="P12" s="14">
        <v>5.1050000000000004</v>
      </c>
      <c r="Q12" s="14">
        <v>19.975999999999999</v>
      </c>
      <c r="R12" s="14">
        <v>20.395</v>
      </c>
      <c r="S12" s="14">
        <v>24.052</v>
      </c>
      <c r="T12" s="14">
        <v>25.669</v>
      </c>
      <c r="U12" s="14">
        <v>26.731000000000002</v>
      </c>
      <c r="V12" s="14">
        <v>27.292000000000002</v>
      </c>
      <c r="W12" s="14">
        <v>29.97</v>
      </c>
      <c r="X12" s="14">
        <v>35.726999999999997</v>
      </c>
      <c r="Y12" s="14">
        <v>32.414000000000001</v>
      </c>
      <c r="Z12" s="14">
        <v>33.588900000000002</v>
      </c>
      <c r="AA12" s="14">
        <v>30.892008000000001</v>
      </c>
      <c r="AB12" s="14">
        <v>38.425023308999997</v>
      </c>
      <c r="AC12" s="14">
        <v>42.885322770000002</v>
      </c>
      <c r="AD12" s="14">
        <v>44.265125140000002</v>
      </c>
      <c r="AE12" s="14">
        <v>48.971064220000002</v>
      </c>
      <c r="AF12" s="14">
        <v>48.959450139999987</v>
      </c>
      <c r="AG12" s="14">
        <v>50.675699999999999</v>
      </c>
      <c r="AH12" s="14">
        <v>50.098086699999996</v>
      </c>
      <c r="AI12" s="14">
        <v>50.266578090000003</v>
      </c>
      <c r="AJ12" s="14">
        <v>49.750197</v>
      </c>
      <c r="AK12" s="14">
        <v>49.594687999999998</v>
      </c>
      <c r="AL12" s="14">
        <v>50</v>
      </c>
      <c r="AM12" s="14">
        <v>51.667031000000001</v>
      </c>
      <c r="AN12" s="14">
        <v>55.9</v>
      </c>
      <c r="AO12" s="14">
        <f>54814978.29/1000000</f>
        <v>54.814978289999999</v>
      </c>
      <c r="AP12" s="14">
        <v>53.3</v>
      </c>
      <c r="AQ12" s="14">
        <v>61.033397770000001</v>
      </c>
      <c r="AR12" s="14">
        <v>55.4</v>
      </c>
      <c r="AS12" s="14">
        <v>50.5</v>
      </c>
      <c r="AT12" s="14">
        <v>21.8</v>
      </c>
      <c r="AU12" s="14">
        <v>56.7</v>
      </c>
      <c r="AV12" s="14">
        <v>63.733905</v>
      </c>
      <c r="AW12" s="12">
        <v>72.828790999999995</v>
      </c>
    </row>
    <row r="13" spans="2:49" x14ac:dyDescent="0.25">
      <c r="B13" s="4" t="s">
        <v>98</v>
      </c>
      <c r="C13" s="14">
        <v>61.795000000000002</v>
      </c>
      <c r="D13" s="14">
        <v>81.994</v>
      </c>
      <c r="E13" s="14">
        <v>118.386</v>
      </c>
      <c r="F13" s="14">
        <v>158.41</v>
      </c>
      <c r="G13" s="14">
        <v>237.34200000000001</v>
      </c>
      <c r="H13" s="14">
        <v>254.15100000000001</v>
      </c>
      <c r="I13" s="14">
        <v>266.286</v>
      </c>
      <c r="J13" s="14">
        <v>300.82600000000002</v>
      </c>
      <c r="K13" s="14">
        <v>350.923</v>
      </c>
      <c r="L13" s="14">
        <v>323.43400000000003</v>
      </c>
      <c r="M13" s="14">
        <v>328.04700000000003</v>
      </c>
      <c r="N13" s="14">
        <v>367.70699999999999</v>
      </c>
      <c r="O13" s="14">
        <v>376.202</v>
      </c>
      <c r="P13" s="14">
        <v>370.041</v>
      </c>
      <c r="Q13" s="14">
        <v>374.08499999999998</v>
      </c>
      <c r="R13" s="14">
        <v>374.79700000000003</v>
      </c>
      <c r="S13" s="14">
        <v>372.32400000000001</v>
      </c>
      <c r="T13" s="14">
        <v>367.26</v>
      </c>
      <c r="U13" s="14">
        <v>358.79500000000002</v>
      </c>
      <c r="V13" s="14">
        <v>362.84</v>
      </c>
      <c r="W13" s="14">
        <v>409.67599999999999</v>
      </c>
      <c r="X13" s="14">
        <v>437.47199999999998</v>
      </c>
      <c r="Y13" s="14">
        <v>410.62870000000004</v>
      </c>
      <c r="Z13" s="14">
        <v>453.4393</v>
      </c>
      <c r="AA13" s="14">
        <v>473.09304293999998</v>
      </c>
      <c r="AB13" s="14">
        <v>478.59648518</v>
      </c>
      <c r="AC13" s="14">
        <f>490.04286177-5.71919</f>
        <v>484.32367176999998</v>
      </c>
      <c r="AD13" s="14">
        <v>547.28656074000003</v>
      </c>
      <c r="AE13" s="14">
        <v>590.19325172000003</v>
      </c>
      <c r="AF13" s="14">
        <f>622.977084-20.845253</f>
        <v>602.13183100000003</v>
      </c>
      <c r="AG13" s="14">
        <f>661.359472</f>
        <v>661.35947199999998</v>
      </c>
      <c r="AH13" s="14">
        <v>692.54376251999997</v>
      </c>
      <c r="AI13" s="14">
        <v>646.32543599999997</v>
      </c>
      <c r="AJ13" s="14">
        <v>647.62632499999995</v>
      </c>
      <c r="AK13" s="14">
        <v>662.58782599999995</v>
      </c>
      <c r="AL13" s="14">
        <v>631.79999999999995</v>
      </c>
      <c r="AM13" s="12">
        <v>638.85146699999996</v>
      </c>
      <c r="AN13" s="14">
        <v>702.5</v>
      </c>
      <c r="AO13" s="14">
        <f>770257743.59/1000000</f>
        <v>770.25774359000002</v>
      </c>
      <c r="AP13" s="14">
        <v>738.3</v>
      </c>
      <c r="AQ13" s="14">
        <v>802.88334296999994</v>
      </c>
      <c r="AR13" s="14">
        <v>946.2</v>
      </c>
      <c r="AS13" s="14">
        <v>990.5</v>
      </c>
      <c r="AT13" s="14">
        <v>961</v>
      </c>
      <c r="AU13" s="14">
        <v>915.9</v>
      </c>
      <c r="AV13" s="14">
        <v>1338.5753042200001</v>
      </c>
      <c r="AW13" s="14">
        <v>1887.0841919999998</v>
      </c>
    </row>
    <row r="14" spans="2:49" x14ac:dyDescent="0.25">
      <c r="B14" s="4" t="s">
        <v>99</v>
      </c>
      <c r="C14" s="14">
        <v>11.035</v>
      </c>
      <c r="D14" s="14">
        <v>13.765000000000001</v>
      </c>
      <c r="E14" s="14">
        <v>29.632999999999999</v>
      </c>
      <c r="F14" s="14">
        <v>46.734000000000002</v>
      </c>
      <c r="G14" s="14">
        <v>78.106999999999999</v>
      </c>
      <c r="H14" s="14">
        <v>58.93</v>
      </c>
      <c r="I14" s="14">
        <v>44.631</v>
      </c>
      <c r="J14" s="14">
        <v>47.762</v>
      </c>
      <c r="K14" s="14">
        <v>50.929000000000002</v>
      </c>
      <c r="L14" s="14">
        <v>26.646000000000001</v>
      </c>
      <c r="M14" s="14">
        <v>24.638000000000002</v>
      </c>
      <c r="N14" s="14">
        <v>33.42</v>
      </c>
      <c r="O14" s="14">
        <v>39.078000000000003</v>
      </c>
      <c r="P14" s="14">
        <v>28.911000000000001</v>
      </c>
      <c r="Q14" s="14">
        <v>24.811371799999996</v>
      </c>
      <c r="R14" s="14">
        <v>24.126531149999998</v>
      </c>
      <c r="S14" s="14">
        <v>25.833364079999999</v>
      </c>
      <c r="T14" s="14">
        <v>31.446977270000005</v>
      </c>
      <c r="U14" s="14">
        <v>23.691012419999996</v>
      </c>
      <c r="V14" s="14">
        <v>21.789086000000001</v>
      </c>
      <c r="W14" s="14">
        <v>40.2872354</v>
      </c>
      <c r="X14" s="14">
        <v>62.528121649999996</v>
      </c>
      <c r="Y14" s="14">
        <v>48.994906999999998</v>
      </c>
      <c r="Z14" s="14">
        <v>74.508914360000006</v>
      </c>
      <c r="AA14" s="14">
        <v>55.860887609999999</v>
      </c>
      <c r="AB14" s="14">
        <v>31.957740680000001</v>
      </c>
      <c r="AC14" s="14">
        <f>25.374188-5.71919</f>
        <v>19.654997999999999</v>
      </c>
      <c r="AD14" s="14">
        <v>23.75233403</v>
      </c>
      <c r="AE14" s="14">
        <v>64.239488659999992</v>
      </c>
      <c r="AF14" s="14">
        <f>87.30722547-20.845253</f>
        <v>66.461972470000006</v>
      </c>
      <c r="AG14" s="14">
        <v>93.7038838</v>
      </c>
      <c r="AH14" s="14">
        <v>67.754008679999998</v>
      </c>
      <c r="AI14" s="14">
        <v>22.12556253</v>
      </c>
      <c r="AJ14" s="14">
        <v>16.8284302</v>
      </c>
      <c r="AK14" s="14">
        <v>17.42716029</v>
      </c>
      <c r="AL14" s="14">
        <v>14.737114589999999</v>
      </c>
      <c r="AM14" s="12">
        <v>18.996699</v>
      </c>
      <c r="AN14" s="14">
        <v>17</v>
      </c>
      <c r="AO14" s="14">
        <f>21644515.84/1000000</f>
        <v>21.64451584</v>
      </c>
      <c r="AP14" s="14">
        <v>-3.2</v>
      </c>
      <c r="AQ14" s="14">
        <v>5.9450510599999991</v>
      </c>
      <c r="AR14" s="14">
        <v>86.9</v>
      </c>
      <c r="AS14" s="14">
        <v>91.8</v>
      </c>
      <c r="AT14" s="14">
        <v>5.3</v>
      </c>
      <c r="AU14" s="14">
        <v>-118.3</v>
      </c>
      <c r="AV14" s="14">
        <v>181.38130422</v>
      </c>
      <c r="AW14" s="14">
        <v>390.50815999999998</v>
      </c>
    </row>
    <row r="15" spans="2:49" x14ac:dyDescent="0.25">
      <c r="B15" s="4" t="s">
        <v>100</v>
      </c>
      <c r="C15" s="12">
        <v>72.56</v>
      </c>
      <c r="D15" s="12">
        <v>91.483000000000004</v>
      </c>
      <c r="E15" s="12">
        <v>144.96100000000001</v>
      </c>
      <c r="F15" s="12">
        <v>199.648</v>
      </c>
      <c r="G15" s="12">
        <v>252.36600000000001</v>
      </c>
      <c r="H15" s="12">
        <v>173.24700000000001</v>
      </c>
      <c r="I15" s="12">
        <v>176.77699999999999</v>
      </c>
      <c r="J15" s="12">
        <v>168.88300000000001</v>
      </c>
      <c r="K15" s="12">
        <v>144.321</v>
      </c>
      <c r="L15" s="12">
        <v>84.266000000000005</v>
      </c>
      <c r="M15" s="12">
        <v>109.137</v>
      </c>
      <c r="N15" s="12">
        <v>99.733999999999995</v>
      </c>
      <c r="O15" s="12">
        <v>116.592</v>
      </c>
      <c r="P15" s="12">
        <v>125.732</v>
      </c>
      <c r="Q15" s="12">
        <v>107.214</v>
      </c>
      <c r="R15" s="12">
        <v>143.25700000000001</v>
      </c>
      <c r="S15" s="12">
        <v>155.554</v>
      </c>
      <c r="T15" s="12">
        <v>132.16900000000001</v>
      </c>
      <c r="U15" s="12">
        <v>130.589</v>
      </c>
      <c r="V15" s="12">
        <v>192.78399999999999</v>
      </c>
      <c r="W15" s="12">
        <v>185.684</v>
      </c>
      <c r="X15" s="12">
        <v>147.62799999999999</v>
      </c>
      <c r="Y15" s="12">
        <v>221.10660000000001</v>
      </c>
      <c r="Z15" s="12">
        <v>401.70299999999997</v>
      </c>
      <c r="AA15" s="12">
        <v>249.241716</v>
      </c>
      <c r="AB15" s="12">
        <v>283.55227079000002</v>
      </c>
      <c r="AC15" s="12">
        <v>356.94411005000001</v>
      </c>
      <c r="AD15" s="12">
        <v>476.19779655000002</v>
      </c>
      <c r="AE15" s="12">
        <v>609.23617602000002</v>
      </c>
      <c r="AF15" s="12">
        <v>551.53318719999993</v>
      </c>
      <c r="AG15" s="12">
        <v>610.266661</v>
      </c>
      <c r="AH15" s="12">
        <v>543.67083299000001</v>
      </c>
      <c r="AI15" s="12">
        <v>423.00386400000002</v>
      </c>
      <c r="AJ15" s="12">
        <v>477.43912699999998</v>
      </c>
      <c r="AK15" s="12">
        <v>595.081639</v>
      </c>
      <c r="AL15" s="12">
        <v>504.2</v>
      </c>
      <c r="AM15" s="12">
        <v>617.34070499999996</v>
      </c>
      <c r="AN15" s="12">
        <v>584.4</v>
      </c>
      <c r="AO15" s="12">
        <f>437822353.74/1000000</f>
        <v>437.82235373999998</v>
      </c>
      <c r="AP15" s="12">
        <v>507.2</v>
      </c>
      <c r="AQ15" s="12">
        <v>676.07735035999997</v>
      </c>
      <c r="AR15" s="12">
        <v>1279.3</v>
      </c>
      <c r="AS15" s="12">
        <v>887</v>
      </c>
      <c r="AT15" s="12">
        <v>853.3</v>
      </c>
      <c r="AU15" s="12">
        <v>808.1</v>
      </c>
      <c r="AV15" s="12">
        <v>1196.8708051100002</v>
      </c>
      <c r="AW15" s="14">
        <v>1762.6586709999999</v>
      </c>
    </row>
    <row r="16" spans="2:49" x14ac:dyDescent="0.25">
      <c r="B16" s="4" t="s">
        <v>101</v>
      </c>
      <c r="C16" s="14">
        <v>5.4969999999999999</v>
      </c>
      <c r="D16" s="14">
        <v>5.5659999999999998</v>
      </c>
      <c r="E16" s="14">
        <v>9.4990000000000006</v>
      </c>
      <c r="F16" s="14">
        <v>10.324999999999999</v>
      </c>
      <c r="G16" s="14">
        <v>13.877000000000001</v>
      </c>
      <c r="H16" s="14">
        <v>13.18</v>
      </c>
      <c r="I16" s="14">
        <v>12.9</v>
      </c>
      <c r="J16" s="14">
        <v>11.016</v>
      </c>
      <c r="K16" s="14">
        <v>15.826000000000001</v>
      </c>
      <c r="L16" s="14">
        <v>11.654</v>
      </c>
      <c r="M16" s="14">
        <v>11.381</v>
      </c>
      <c r="N16" s="14">
        <v>14.491</v>
      </c>
      <c r="O16" s="14">
        <v>19.850999999999999</v>
      </c>
      <c r="P16" s="14">
        <v>16.097000000000001</v>
      </c>
      <c r="Q16" s="14">
        <v>17.61</v>
      </c>
      <c r="R16" s="14">
        <v>18.113</v>
      </c>
      <c r="S16" s="14">
        <v>18.148</v>
      </c>
      <c r="T16" s="14">
        <v>18.949000000000002</v>
      </c>
      <c r="U16" s="14">
        <v>34.890999999999998</v>
      </c>
      <c r="V16" s="14">
        <v>25.32</v>
      </c>
      <c r="W16" s="14">
        <v>25.7</v>
      </c>
      <c r="X16" s="14">
        <v>24.629000000000001</v>
      </c>
      <c r="Y16" s="14">
        <v>29.923999999999999</v>
      </c>
      <c r="Z16" s="14">
        <v>26.817700000000002</v>
      </c>
      <c r="AA16" s="14">
        <f>31.540674-1.02067</f>
        <v>30.520004</v>
      </c>
      <c r="AB16" s="14">
        <v>30.625</v>
      </c>
      <c r="AC16" s="14">
        <v>26.146392200000001</v>
      </c>
      <c r="AD16" s="14">
        <v>40.850166859999995</v>
      </c>
      <c r="AE16" s="14">
        <v>39.325159669999998</v>
      </c>
      <c r="AF16" s="14">
        <v>37.017447930000003</v>
      </c>
      <c r="AG16" s="14">
        <v>48.811477199999999</v>
      </c>
      <c r="AH16" s="14">
        <v>42.7071921</v>
      </c>
      <c r="AI16" s="12">
        <v>44.351322600000003</v>
      </c>
      <c r="AJ16" s="14">
        <v>52.175807300000002</v>
      </c>
      <c r="AK16" s="14">
        <v>45.104086799999997</v>
      </c>
      <c r="AL16" s="14">
        <v>41.3</v>
      </c>
      <c r="AM16" s="14">
        <v>45.015396000000003</v>
      </c>
      <c r="AN16" s="14">
        <v>56.2</v>
      </c>
      <c r="AO16" s="14">
        <f>48062913.25/1000000</f>
        <v>48.062913250000001</v>
      </c>
      <c r="AP16" s="14">
        <v>49.5</v>
      </c>
      <c r="AQ16" s="14">
        <v>46.891963220000008</v>
      </c>
      <c r="AR16" s="14">
        <v>53.6</v>
      </c>
      <c r="AS16" s="14">
        <v>41.5</v>
      </c>
      <c r="AT16" s="14">
        <v>41.1</v>
      </c>
      <c r="AU16" s="14">
        <v>41.2</v>
      </c>
      <c r="AV16" s="14">
        <v>46.72570923</v>
      </c>
      <c r="AW16" s="12">
        <v>77.910853349999996</v>
      </c>
    </row>
    <row r="17" spans="2:49" x14ac:dyDescent="0.25">
      <c r="B17" s="4" t="s">
        <v>102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18.72102653</v>
      </c>
      <c r="AB17" s="14">
        <v>32.596236320000003</v>
      </c>
      <c r="AC17" s="14">
        <v>35.096732280000005</v>
      </c>
      <c r="AD17" s="14">
        <v>41.263298419999998</v>
      </c>
      <c r="AE17" s="14">
        <v>49.51986136</v>
      </c>
      <c r="AF17" s="14">
        <v>56.157577490000001</v>
      </c>
      <c r="AG17" s="14">
        <v>66.559899999999999</v>
      </c>
      <c r="AH17" s="14">
        <v>65.385382579999998</v>
      </c>
      <c r="AI17" s="14">
        <v>64.118347999999997</v>
      </c>
      <c r="AJ17" s="14">
        <v>65.890899099999999</v>
      </c>
      <c r="AK17" s="14">
        <v>68.18862</v>
      </c>
      <c r="AL17" s="14">
        <v>70.7</v>
      </c>
      <c r="AM17" s="14">
        <v>67.582256999999998</v>
      </c>
      <c r="AN17" s="14">
        <v>67.2</v>
      </c>
      <c r="AO17" s="14">
        <v>64.400000000000006</v>
      </c>
      <c r="AP17" s="14">
        <v>62.7</v>
      </c>
      <c r="AQ17" s="14">
        <v>68.091935280000001</v>
      </c>
      <c r="AR17" s="14">
        <v>78.400000000000006</v>
      </c>
      <c r="AS17" s="14">
        <v>45.4</v>
      </c>
      <c r="AT17" s="14">
        <v>48.2</v>
      </c>
      <c r="AU17" s="14">
        <v>71.400000000000006</v>
      </c>
      <c r="AV17" s="14">
        <v>78.163245779999997</v>
      </c>
      <c r="AW17" s="14">
        <v>83.597269999999995</v>
      </c>
    </row>
    <row r="18" spans="2:49" x14ac:dyDescent="0.25">
      <c r="B18" s="4" t="s">
        <v>103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43.759134340000003</v>
      </c>
      <c r="AC18" s="14">
        <v>37.449344689999997</v>
      </c>
      <c r="AD18" s="14">
        <v>38.009047299999999</v>
      </c>
      <c r="AE18" s="14">
        <v>34.892483429999999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2:49" x14ac:dyDescent="0.25">
      <c r="B19" s="4" t="s">
        <v>104</v>
      </c>
      <c r="C19" s="14"/>
      <c r="D19" s="14">
        <v>7.4219999999999997</v>
      </c>
      <c r="E19" s="14">
        <v>10.978999999999999</v>
      </c>
      <c r="F19" s="14">
        <v>20.753</v>
      </c>
      <c r="G19" s="14">
        <v>22.885999999999999</v>
      </c>
      <c r="H19" s="14">
        <v>29.329000000000001</v>
      </c>
      <c r="I19" s="14">
        <v>16.655999999999999</v>
      </c>
      <c r="J19" s="14">
        <v>35.584000000000003</v>
      </c>
      <c r="K19" s="14">
        <v>37.625999999999998</v>
      </c>
      <c r="L19" s="14">
        <v>16.382000000000001</v>
      </c>
      <c r="M19" s="14">
        <v>11.582000000000001</v>
      </c>
      <c r="N19" s="14">
        <v>16.376999999999999</v>
      </c>
      <c r="O19" s="14">
        <v>9.6489999999999991</v>
      </c>
      <c r="P19" s="14">
        <v>22.454000000000001</v>
      </c>
      <c r="Q19" s="12">
        <v>15.579000000000001</v>
      </c>
      <c r="R19" s="14">
        <v>8.5589999999999993</v>
      </c>
      <c r="S19" s="14">
        <v>18.48</v>
      </c>
      <c r="T19" s="14">
        <v>20.567</v>
      </c>
      <c r="U19" s="14">
        <v>22.385999999999999</v>
      </c>
      <c r="V19" s="14">
        <v>29.981000000000002</v>
      </c>
      <c r="W19" s="14">
        <v>15.8</v>
      </c>
      <c r="X19" s="14">
        <v>19.8</v>
      </c>
      <c r="Y19" s="14">
        <v>22.29</v>
      </c>
      <c r="Z19" s="14">
        <v>24.552499999999998</v>
      </c>
      <c r="AA19" s="14">
        <v>32.792999999999999</v>
      </c>
      <c r="AB19" s="14">
        <v>23.28758084</v>
      </c>
      <c r="AC19" s="14">
        <v>19.623118030000001</v>
      </c>
      <c r="AD19" s="14">
        <v>11.592050029999999</v>
      </c>
      <c r="AE19" s="14">
        <v>14.318510839999998</v>
      </c>
      <c r="AF19" s="14">
        <v>36.866990190000003</v>
      </c>
      <c r="AG19" s="14">
        <v>58.991900000000001</v>
      </c>
      <c r="AH19" s="14">
        <v>57.243167</v>
      </c>
      <c r="AI19" s="14">
        <v>40</v>
      </c>
      <c r="AJ19" s="14">
        <v>67.816224000000005</v>
      </c>
      <c r="AK19" s="14">
        <v>65.884725000000003</v>
      </c>
      <c r="AL19" s="14">
        <v>65.8</v>
      </c>
      <c r="AM19" s="14">
        <v>96.538306000000006</v>
      </c>
      <c r="AN19" s="14">
        <v>51.5</v>
      </c>
      <c r="AO19" s="14">
        <v>56.4</v>
      </c>
      <c r="AP19" s="14">
        <v>76.5</v>
      </c>
      <c r="AQ19" s="14">
        <v>79.757473869999998</v>
      </c>
      <c r="AR19" s="14">
        <v>96.7</v>
      </c>
      <c r="AS19" s="14">
        <v>81.099999999999994</v>
      </c>
      <c r="AT19" s="14">
        <v>90.6</v>
      </c>
      <c r="AU19" s="14">
        <v>310.39999999999998</v>
      </c>
      <c r="AV19" s="14">
        <v>110.49000000000001</v>
      </c>
      <c r="AW19" s="14">
        <v>142.50842911999999</v>
      </c>
    </row>
    <row r="20" spans="2:49" x14ac:dyDescent="0.25">
      <c r="B20" s="1" t="s">
        <v>105</v>
      </c>
      <c r="C20" s="15">
        <f t="shared" ref="C20:L20" si="0">SUM(C7:C19)-C14</f>
        <v>597.41599999999994</v>
      </c>
      <c r="D20" s="15">
        <f t="shared" si="0"/>
        <v>706.75900000000013</v>
      </c>
      <c r="E20" s="15">
        <f t="shared" si="0"/>
        <v>863.21</v>
      </c>
      <c r="F20" s="15">
        <f t="shared" si="0"/>
        <v>1063.2719999999999</v>
      </c>
      <c r="G20" s="15">
        <f t="shared" si="0"/>
        <v>1136.665</v>
      </c>
      <c r="H20" s="15">
        <f t="shared" si="0"/>
        <v>1067.6849999999999</v>
      </c>
      <c r="I20" s="15">
        <f t="shared" si="0"/>
        <v>1204.904</v>
      </c>
      <c r="J20" s="15">
        <f t="shared" si="0"/>
        <v>1336.0300000000002</v>
      </c>
      <c r="K20" s="15">
        <f t="shared" si="0"/>
        <v>1407.271</v>
      </c>
      <c r="L20" s="15">
        <f t="shared" si="0"/>
        <v>1463.6180000000002</v>
      </c>
      <c r="M20" s="15">
        <f>SUM(M7:M19)-M14</f>
        <v>1562.3960000000002</v>
      </c>
      <c r="N20" s="15">
        <f>SUM(N7:N19)-N14</f>
        <v>1708.2679999999996</v>
      </c>
      <c r="O20" s="15">
        <f t="shared" ref="O20:AU20" si="1">SUM(O7:O19)-O14</f>
        <v>1790.5009999999997</v>
      </c>
      <c r="P20" s="15">
        <f t="shared" si="1"/>
        <v>1908.2180000000001</v>
      </c>
      <c r="Q20" s="15">
        <f t="shared" si="1"/>
        <v>2043.4353000000001</v>
      </c>
      <c r="R20" s="15">
        <f t="shared" si="1"/>
        <v>2258.1521000000002</v>
      </c>
      <c r="S20" s="15">
        <f t="shared" si="1"/>
        <v>2546.6511999999998</v>
      </c>
      <c r="T20" s="15">
        <f t="shared" si="1"/>
        <v>2642.9726999999998</v>
      </c>
      <c r="U20" s="15">
        <f t="shared" si="1"/>
        <v>2754.6671000000001</v>
      </c>
      <c r="V20" s="15">
        <f t="shared" si="1"/>
        <v>2965.0680000000007</v>
      </c>
      <c r="W20" s="15">
        <f t="shared" si="1"/>
        <v>3179.9458999999997</v>
      </c>
      <c r="X20" s="15">
        <f t="shared" si="1"/>
        <v>3152.2064660000001</v>
      </c>
      <c r="Y20" s="15">
        <f t="shared" si="1"/>
        <v>3370.5428022900005</v>
      </c>
      <c r="Z20" s="15">
        <f t="shared" si="1"/>
        <v>3990.5429000000004</v>
      </c>
      <c r="AA20" s="15">
        <f>SUM(AA7:AA19)-AA14</f>
        <v>3847.3136602650002</v>
      </c>
      <c r="AB20" s="15">
        <f>SUM(AB7:AB19)-AB14</f>
        <v>3891.0675897390001</v>
      </c>
      <c r="AC20" s="15">
        <f>SUM(AC7:AC19)-AC14</f>
        <v>4282.9956849199998</v>
      </c>
      <c r="AD20" s="15">
        <f>SUM(AD7:AD19)-AD14</f>
        <v>4906.2586799399996</v>
      </c>
      <c r="AE20" s="15">
        <f t="shared" si="1"/>
        <v>5579.5994237300001</v>
      </c>
      <c r="AF20" s="15">
        <f>SUM(AF7:AF19)-AF14</f>
        <v>5774.4973404000002</v>
      </c>
      <c r="AG20" s="15">
        <f t="shared" si="1"/>
        <v>6015.4712659099996</v>
      </c>
      <c r="AH20" s="15">
        <f t="shared" si="1"/>
        <v>5319.7423266199994</v>
      </c>
      <c r="AI20" s="15">
        <f>SUM(AI7:AI19)-AI14</f>
        <v>4798.603475259999</v>
      </c>
      <c r="AJ20" s="15">
        <f t="shared" si="1"/>
        <v>5407.7706166799999</v>
      </c>
      <c r="AK20" s="15">
        <f t="shared" si="1"/>
        <v>5802.3846633700005</v>
      </c>
      <c r="AL20" s="15">
        <f t="shared" si="1"/>
        <v>5708</v>
      </c>
      <c r="AM20" s="15">
        <f t="shared" si="1"/>
        <v>6040.1033756599991</v>
      </c>
      <c r="AN20" s="15">
        <f>SUM(AN7:AN19)-AN14</f>
        <v>6194.8999999999987</v>
      </c>
      <c r="AO20" s="15">
        <f t="shared" si="1"/>
        <v>5711.0167720799991</v>
      </c>
      <c r="AP20" s="15">
        <f t="shared" si="1"/>
        <v>5885.5</v>
      </c>
      <c r="AQ20" s="15">
        <f t="shared" si="1"/>
        <v>6816.5037928500014</v>
      </c>
      <c r="AR20" s="15">
        <f t="shared" si="1"/>
        <v>8009.4999999999991</v>
      </c>
      <c r="AS20" s="15">
        <f t="shared" si="1"/>
        <v>7860.5999999999995</v>
      </c>
      <c r="AT20" s="15">
        <f>SUM(AT7:AT19)-AT14</f>
        <v>8085.3</v>
      </c>
      <c r="AU20" s="15">
        <f t="shared" si="1"/>
        <v>9675.0999999999985</v>
      </c>
      <c r="AV20" s="15">
        <f>SUM(AV7:AV19)+-AV14</f>
        <v>11588.9389784</v>
      </c>
      <c r="AW20" s="15">
        <f>SUM(AW7:AW19)+-AW14</f>
        <v>13050.34922435</v>
      </c>
    </row>
    <row r="21" spans="2:49" x14ac:dyDescent="0.25">
      <c r="B21" s="8" t="s">
        <v>106</v>
      </c>
      <c r="C21" s="17"/>
      <c r="D21" s="17">
        <f>D20/C20-1</f>
        <v>0.18302656775178461</v>
      </c>
      <c r="E21" s="17">
        <f t="shared" ref="E21:AV21" si="2">E20/D20-1</f>
        <v>0.22136400102439424</v>
      </c>
      <c r="F21" s="17">
        <f t="shared" si="2"/>
        <v>0.23176515563999467</v>
      </c>
      <c r="G21" s="17">
        <f t="shared" si="2"/>
        <v>6.9025611508626294E-2</v>
      </c>
      <c r="H21" s="17">
        <f t="shared" si="2"/>
        <v>-6.0686305991651035E-2</v>
      </c>
      <c r="I21" s="17">
        <f t="shared" si="2"/>
        <v>0.12852011595180235</v>
      </c>
      <c r="J21" s="17">
        <f t="shared" si="2"/>
        <v>0.10882692729047316</v>
      </c>
      <c r="K21" s="17">
        <f t="shared" si="2"/>
        <v>5.3322904425798567E-2</v>
      </c>
      <c r="L21" s="17">
        <f t="shared" si="2"/>
        <v>4.0039907025725796E-2</v>
      </c>
      <c r="M21" s="17">
        <f t="shared" si="2"/>
        <v>6.7488921289571513E-2</v>
      </c>
      <c r="N21" s="17">
        <f t="shared" si="2"/>
        <v>9.3364294327429986E-2</v>
      </c>
      <c r="O21" s="17">
        <f t="shared" si="2"/>
        <v>4.8138231237721651E-2</v>
      </c>
      <c r="P21" s="17">
        <f t="shared" si="2"/>
        <v>6.57452858166514E-2</v>
      </c>
      <c r="Q21" s="17">
        <f t="shared" si="2"/>
        <v>7.0860509648268621E-2</v>
      </c>
      <c r="R21" s="17">
        <f t="shared" si="2"/>
        <v>0.10507638778678241</v>
      </c>
      <c r="S21" s="17">
        <f t="shared" si="2"/>
        <v>0.12775893173892028</v>
      </c>
      <c r="T21" s="17">
        <f t="shared" si="2"/>
        <v>3.7822808243233252E-2</v>
      </c>
      <c r="U21" s="17">
        <f t="shared" si="2"/>
        <v>4.2260898116730505E-2</v>
      </c>
      <c r="V21" s="17">
        <f t="shared" si="2"/>
        <v>7.6379791953808285E-2</v>
      </c>
      <c r="W21" s="17">
        <f t="shared" si="2"/>
        <v>7.2469805076982752E-2</v>
      </c>
      <c r="X21" s="17">
        <f t="shared" si="2"/>
        <v>-8.7232408576509712E-3</v>
      </c>
      <c r="Y21" s="17">
        <f t="shared" si="2"/>
        <v>6.9264605172598026E-2</v>
      </c>
      <c r="Z21" s="17">
        <f t="shared" si="2"/>
        <v>0.18394666202985532</v>
      </c>
      <c r="AA21" s="17">
        <f t="shared" si="2"/>
        <v>-3.5892168891355603E-2</v>
      </c>
      <c r="AB21" s="17">
        <f t="shared" si="2"/>
        <v>1.1372592239070611E-2</v>
      </c>
      <c r="AC21" s="17">
        <f t="shared" si="2"/>
        <v>0.10072508023621585</v>
      </c>
      <c r="AD21" s="17">
        <f t="shared" si="2"/>
        <v>0.14552034157177562</v>
      </c>
      <c r="AE21" s="17">
        <f t="shared" si="2"/>
        <v>0.13724118268428409</v>
      </c>
      <c r="AF21" s="17">
        <f t="shared" si="2"/>
        <v>3.4930449637853966E-2</v>
      </c>
      <c r="AG21" s="17">
        <f t="shared" si="2"/>
        <v>4.1730718936188405E-2</v>
      </c>
      <c r="AH21" s="17">
        <f t="shared" si="2"/>
        <v>-0.11565659755250324</v>
      </c>
      <c r="AI21" s="17">
        <f t="shared" si="2"/>
        <v>-9.7963175538074654E-2</v>
      </c>
      <c r="AJ21" s="17">
        <f t="shared" si="2"/>
        <v>0.1269467553551078</v>
      </c>
      <c r="AK21" s="17">
        <f t="shared" si="2"/>
        <v>7.2971668856077754E-2</v>
      </c>
      <c r="AL21" s="17">
        <f t="shared" si="2"/>
        <v>-1.6266529857257406E-2</v>
      </c>
      <c r="AM21" s="17">
        <f t="shared" si="2"/>
        <v>5.8182091040644535E-2</v>
      </c>
      <c r="AN21" s="17">
        <f t="shared" si="2"/>
        <v>2.562814155860127E-2</v>
      </c>
      <c r="AO21" s="17">
        <f t="shared" si="2"/>
        <v>-7.8109933642189544E-2</v>
      </c>
      <c r="AP21" s="17">
        <f t="shared" si="2"/>
        <v>3.0552042636788235E-2</v>
      </c>
      <c r="AQ21" s="17">
        <f t="shared" si="2"/>
        <v>0.1581860152663328</v>
      </c>
      <c r="AR21" s="17">
        <f t="shared" si="2"/>
        <v>0.17501585026643141</v>
      </c>
      <c r="AS21" s="17">
        <f t="shared" si="2"/>
        <v>-1.8590423871652328E-2</v>
      </c>
      <c r="AT21" s="17">
        <f t="shared" si="2"/>
        <v>2.8585604152354893E-2</v>
      </c>
      <c r="AU21" s="17">
        <f t="shared" si="2"/>
        <v>0.19662844916082256</v>
      </c>
      <c r="AV21" s="17">
        <f t="shared" si="2"/>
        <v>0.19781076974915002</v>
      </c>
      <c r="AW21" s="18">
        <f>AW20/AV20-1</f>
        <v>0.12610388653127313</v>
      </c>
    </row>
    <row r="22" spans="2:49" x14ac:dyDescent="0.25">
      <c r="B22" s="10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2"/>
      <c r="AO22" s="12"/>
      <c r="AP22" s="12"/>
      <c r="AQ22" s="12"/>
      <c r="AR22" s="12"/>
      <c r="AS22" s="12"/>
      <c r="AT22" s="12"/>
      <c r="AU22" s="12"/>
      <c r="AV22" s="12"/>
      <c r="AW22" s="14"/>
    </row>
    <row r="23" spans="2:49" x14ac:dyDescent="0.25">
      <c r="B23" s="4" t="s">
        <v>107</v>
      </c>
      <c r="C23" s="12">
        <v>0</v>
      </c>
      <c r="D23" s="12">
        <v>1.9039999999999999</v>
      </c>
      <c r="E23" s="12">
        <v>0</v>
      </c>
      <c r="F23" s="12">
        <v>4.0999999999999996</v>
      </c>
      <c r="G23" s="12">
        <v>4.7</v>
      </c>
      <c r="H23" s="12">
        <v>273.25200000000001</v>
      </c>
      <c r="I23" s="12">
        <v>48.287999999999997</v>
      </c>
      <c r="J23" s="12">
        <v>-2.2509999999999999</v>
      </c>
      <c r="K23" s="12">
        <v>27.945</v>
      </c>
      <c r="L23" s="12">
        <v>13.724</v>
      </c>
      <c r="M23" s="12">
        <v>12.204000000000001</v>
      </c>
      <c r="N23" s="12">
        <v>3.1080000000000001</v>
      </c>
      <c r="O23" s="12">
        <v>-7.585</v>
      </c>
      <c r="P23" s="12">
        <v>-24.05</v>
      </c>
      <c r="Q23" s="12">
        <v>22.45</v>
      </c>
      <c r="R23" s="12">
        <v>0.93400000000000005</v>
      </c>
      <c r="S23" s="12">
        <v>0</v>
      </c>
      <c r="T23" s="12">
        <v>-13.164999999999999</v>
      </c>
      <c r="U23" s="12">
        <v>7.9539999999999997</v>
      </c>
      <c r="V23" s="12">
        <v>68.8</v>
      </c>
      <c r="W23" s="12">
        <v>29.672000000000001</v>
      </c>
      <c r="X23" s="12">
        <v>21.27</v>
      </c>
      <c r="Y23" s="12">
        <v>30.042000000000002</v>
      </c>
      <c r="Z23" s="12">
        <v>4</v>
      </c>
      <c r="AA23" s="12">
        <v>88.617606469999998</v>
      </c>
      <c r="AB23" s="12">
        <v>57.8</v>
      </c>
      <c r="AC23" s="12">
        <v>328.7</v>
      </c>
      <c r="AD23" s="12">
        <v>62.768855070000001</v>
      </c>
      <c r="AE23" s="12">
        <v>-62.461190350000003</v>
      </c>
      <c r="AF23" s="12">
        <v>8.4800000000000001E-4</v>
      </c>
      <c r="AG23" s="12">
        <f>47.160135</f>
        <v>47.160134999999997</v>
      </c>
      <c r="AH23" s="12">
        <v>371.206951</v>
      </c>
      <c r="AI23" s="12">
        <v>479.87622549999998</v>
      </c>
      <c r="AJ23" s="12">
        <v>62.535605599999997</v>
      </c>
      <c r="AK23" s="12">
        <f>3.28318+11.4</f>
        <v>14.68318</v>
      </c>
      <c r="AL23" s="12">
        <v>0.6</v>
      </c>
      <c r="AM23" s="12">
        <v>0.44328800000000002</v>
      </c>
      <c r="AN23" s="12">
        <v>41.2</v>
      </c>
      <c r="AO23" s="12"/>
      <c r="AP23" s="12">
        <v>575.70000000000005</v>
      </c>
      <c r="AQ23" s="12">
        <v>64.811899550000007</v>
      </c>
      <c r="AR23" s="12">
        <v>-99.2</v>
      </c>
      <c r="AS23" s="12">
        <v>322.39999999999998</v>
      </c>
      <c r="AT23" s="12">
        <v>-34.200000000000003</v>
      </c>
      <c r="AU23" s="12">
        <v>-902.85863600000005</v>
      </c>
      <c r="AV23" s="12">
        <v>-699.60710900000004</v>
      </c>
      <c r="AW23" s="12">
        <v>139.77858865000002</v>
      </c>
    </row>
    <row r="24" spans="2:49" x14ac:dyDescent="0.25">
      <c r="B24" s="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2"/>
      <c r="AO24" s="12"/>
      <c r="AP24" s="12"/>
      <c r="AQ24" s="12"/>
      <c r="AR24" s="12"/>
      <c r="AS24" s="12"/>
      <c r="AT24" s="12"/>
      <c r="AU24" s="12"/>
      <c r="AV24" s="12"/>
      <c r="AW24" s="12"/>
    </row>
    <row r="25" spans="2:49" x14ac:dyDescent="0.25">
      <c r="B25" s="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2"/>
      <c r="AO25" s="12"/>
      <c r="AP25" s="12"/>
      <c r="AQ25" s="12"/>
      <c r="AR25" s="12"/>
      <c r="AS25" s="12"/>
      <c r="AT25" s="12"/>
      <c r="AU25" s="12"/>
      <c r="AV25" s="12"/>
      <c r="AW25" s="12"/>
    </row>
    <row r="26" spans="2:49" x14ac:dyDescent="0.25">
      <c r="B26" s="11" t="s">
        <v>112</v>
      </c>
      <c r="C26" s="15">
        <f t="shared" ref="C26:L26" si="3">C20+C23</f>
        <v>597.41599999999994</v>
      </c>
      <c r="D26" s="15">
        <f t="shared" si="3"/>
        <v>708.66300000000012</v>
      </c>
      <c r="E26" s="15">
        <f t="shared" si="3"/>
        <v>863.21</v>
      </c>
      <c r="F26" s="15">
        <f t="shared" si="3"/>
        <v>1067.3719999999998</v>
      </c>
      <c r="G26" s="15">
        <f t="shared" si="3"/>
        <v>1141.365</v>
      </c>
      <c r="H26" s="15">
        <f t="shared" si="3"/>
        <v>1340.9369999999999</v>
      </c>
      <c r="I26" s="15">
        <f t="shared" si="3"/>
        <v>1253.192</v>
      </c>
      <c r="J26" s="15">
        <f t="shared" si="3"/>
        <v>1333.7790000000002</v>
      </c>
      <c r="K26" s="15">
        <f t="shared" si="3"/>
        <v>1435.2159999999999</v>
      </c>
      <c r="L26" s="15">
        <f t="shared" si="3"/>
        <v>1477.3420000000001</v>
      </c>
      <c r="M26" s="15">
        <f>M20+M23</f>
        <v>1574.6000000000001</v>
      </c>
      <c r="N26" s="15">
        <f>N20+N23</f>
        <v>1711.3759999999995</v>
      </c>
      <c r="O26" s="15">
        <f t="shared" ref="O26:Z26" si="4">O20+O23</f>
        <v>1782.9159999999997</v>
      </c>
      <c r="P26" s="15">
        <f t="shared" si="4"/>
        <v>1884.1680000000001</v>
      </c>
      <c r="Q26" s="15">
        <f t="shared" si="4"/>
        <v>2065.8852999999999</v>
      </c>
      <c r="R26" s="15">
        <f t="shared" si="4"/>
        <v>2259.0861000000004</v>
      </c>
      <c r="S26" s="15">
        <f t="shared" si="4"/>
        <v>2546.6511999999998</v>
      </c>
      <c r="T26" s="15">
        <f t="shared" si="4"/>
        <v>2629.8076999999998</v>
      </c>
      <c r="U26" s="15">
        <f t="shared" si="4"/>
        <v>2762.6211000000003</v>
      </c>
      <c r="V26" s="15">
        <f t="shared" si="4"/>
        <v>3033.8680000000008</v>
      </c>
      <c r="W26" s="15">
        <f>W20+W23</f>
        <v>3209.6178999999997</v>
      </c>
      <c r="X26" s="15">
        <f t="shared" si="4"/>
        <v>3173.4764660000001</v>
      </c>
      <c r="Y26" s="15">
        <f t="shared" si="4"/>
        <v>3400.5848022900004</v>
      </c>
      <c r="Z26" s="15">
        <f t="shared" si="4"/>
        <v>3994.5429000000004</v>
      </c>
      <c r="AA26" s="15">
        <f>AA23+AA20</f>
        <v>3935.931266735</v>
      </c>
      <c r="AB26" s="15">
        <f>AB23+AB20</f>
        <v>3948.8675897390003</v>
      </c>
      <c r="AC26" s="15">
        <f>AC23+AC20</f>
        <v>4611.6956849199996</v>
      </c>
      <c r="AD26" s="15">
        <f>AD23+AD20</f>
        <v>4969.0275350100001</v>
      </c>
      <c r="AE26" s="15">
        <f>AE23+AE20</f>
        <v>5517.1382333800002</v>
      </c>
      <c r="AF26" s="15">
        <f t="shared" ref="AF26:AO26" si="5">AF23+AF20</f>
        <v>5774.4981883999999</v>
      </c>
      <c r="AG26" s="15">
        <f t="shared" si="5"/>
        <v>6062.6314009099997</v>
      </c>
      <c r="AH26" s="15">
        <f t="shared" si="5"/>
        <v>5690.9492776199995</v>
      </c>
      <c r="AI26" s="15">
        <f>AI23+AI20</f>
        <v>5278.4797007599991</v>
      </c>
      <c r="AJ26" s="15">
        <f>AJ23+AJ20</f>
        <v>5470.3062222799999</v>
      </c>
      <c r="AK26" s="15">
        <f t="shared" si="5"/>
        <v>5817.0678433700004</v>
      </c>
      <c r="AL26" s="15">
        <f t="shared" si="5"/>
        <v>5708.6</v>
      </c>
      <c r="AM26" s="15">
        <f t="shared" si="5"/>
        <v>6040.5466636599995</v>
      </c>
      <c r="AN26" s="15">
        <f t="shared" si="5"/>
        <v>6236.0999999999985</v>
      </c>
      <c r="AO26" s="15">
        <f t="shared" si="5"/>
        <v>5711.0167720799991</v>
      </c>
      <c r="AP26" s="15">
        <f>AP23+AP20</f>
        <v>6461.2</v>
      </c>
      <c r="AQ26" s="15">
        <f>AQ23+AQ20</f>
        <v>6881.3156924000014</v>
      </c>
      <c r="AR26" s="15">
        <f t="shared" ref="AR26:AU26" si="6">AR23+AR20</f>
        <v>7910.2999999999993</v>
      </c>
      <c r="AS26" s="15">
        <f>AS23+AS20</f>
        <v>8182.9999999999991</v>
      </c>
      <c r="AT26" s="15">
        <f t="shared" si="6"/>
        <v>8051.1</v>
      </c>
      <c r="AU26" s="15">
        <f t="shared" si="6"/>
        <v>8772.2413639999977</v>
      </c>
      <c r="AV26" s="15">
        <f>AV23+AV20</f>
        <v>10889.331869399999</v>
      </c>
      <c r="AW26" s="15">
        <f>AW23+AW20</f>
        <v>13190.127813000001</v>
      </c>
    </row>
    <row r="29" spans="2:49" x14ac:dyDescent="0.25">
      <c r="B29" t="s">
        <v>113</v>
      </c>
    </row>
  </sheetData>
  <conditionalFormatting sqref="O5:AV5">
    <cfRule type="cellIs" dxfId="1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DE332-E7C5-424B-9DEB-370164BD2A5C}">
  <dimension ref="B2:AW32"/>
  <sheetViews>
    <sheetView tabSelected="1" workbookViewId="0">
      <pane xSplit="2" ySplit="6" topLeftCell="AO10" activePane="bottomRight" state="frozen"/>
      <selection pane="topRight" activeCell="C1" sqref="C1"/>
      <selection pane="bottomLeft" activeCell="A7" sqref="A7"/>
      <selection pane="bottomRight" activeCell="AV39" sqref="AV39"/>
    </sheetView>
  </sheetViews>
  <sheetFormatPr defaultRowHeight="15" x14ac:dyDescent="0.25"/>
  <cols>
    <col min="2" max="2" width="43.42578125" bestFit="1" customWidth="1"/>
    <col min="3" max="46" width="10.5703125" bestFit="1" customWidth="1"/>
    <col min="47" max="49" width="11.5703125" bestFit="1" customWidth="1"/>
  </cols>
  <sheetData>
    <row r="2" spans="2:49" x14ac:dyDescent="0.25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2" t="s">
        <v>23</v>
      </c>
      <c r="Z2" s="2" t="s">
        <v>24</v>
      </c>
      <c r="AA2" s="2" t="s">
        <v>25</v>
      </c>
      <c r="AB2" s="2" t="s">
        <v>26</v>
      </c>
      <c r="AC2" s="2" t="s">
        <v>27</v>
      </c>
      <c r="AD2" s="2" t="s">
        <v>28</v>
      </c>
      <c r="AE2" s="2" t="s">
        <v>29</v>
      </c>
      <c r="AF2" s="2" t="s">
        <v>30</v>
      </c>
      <c r="AG2" s="2" t="s">
        <v>31</v>
      </c>
      <c r="AH2" s="2" t="s">
        <v>32</v>
      </c>
      <c r="AI2" s="2" t="s">
        <v>33</v>
      </c>
      <c r="AJ2" s="2" t="s">
        <v>34</v>
      </c>
      <c r="AK2" s="2" t="s">
        <v>35</v>
      </c>
      <c r="AL2" s="2" t="s">
        <v>36</v>
      </c>
      <c r="AM2" s="2" t="s">
        <v>37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108</v>
      </c>
      <c r="AW2" s="2" t="s">
        <v>128</v>
      </c>
    </row>
    <row r="3" spans="2:49" x14ac:dyDescent="0.25">
      <c r="B3" s="3"/>
      <c r="C3" s="3" t="s">
        <v>46</v>
      </c>
      <c r="D3" s="3" t="s">
        <v>47</v>
      </c>
      <c r="E3" s="3" t="s">
        <v>48</v>
      </c>
      <c r="F3" s="3" t="s">
        <v>49</v>
      </c>
      <c r="G3" s="3" t="s">
        <v>50</v>
      </c>
      <c r="H3" s="3" t="s">
        <v>51</v>
      </c>
      <c r="I3" s="3" t="s">
        <v>52</v>
      </c>
      <c r="J3" s="3" t="s">
        <v>53</v>
      </c>
      <c r="K3" s="3" t="s">
        <v>54</v>
      </c>
      <c r="L3" s="3" t="s">
        <v>55</v>
      </c>
      <c r="M3" s="3" t="s">
        <v>56</v>
      </c>
      <c r="N3" s="3" t="s">
        <v>57</v>
      </c>
      <c r="O3" s="3" t="s">
        <v>58</v>
      </c>
      <c r="P3" s="3" t="s">
        <v>59</v>
      </c>
      <c r="Q3" s="3" t="s">
        <v>60</v>
      </c>
      <c r="R3" s="3" t="s">
        <v>61</v>
      </c>
      <c r="S3" s="3" t="s">
        <v>62</v>
      </c>
      <c r="T3" s="3" t="s">
        <v>63</v>
      </c>
      <c r="U3" s="3" t="s">
        <v>64</v>
      </c>
      <c r="V3" s="3" t="s">
        <v>65</v>
      </c>
      <c r="W3" s="3" t="s">
        <v>66</v>
      </c>
      <c r="X3" s="3" t="s">
        <v>67</v>
      </c>
      <c r="Y3" s="3" t="s">
        <v>68</v>
      </c>
      <c r="Z3" s="3" t="s">
        <v>69</v>
      </c>
      <c r="AA3" s="3" t="s">
        <v>70</v>
      </c>
      <c r="AB3" s="3" t="s">
        <v>71</v>
      </c>
      <c r="AC3" s="3" t="s">
        <v>72</v>
      </c>
      <c r="AD3" s="3" t="s">
        <v>73</v>
      </c>
      <c r="AE3" s="3" t="s">
        <v>74</v>
      </c>
      <c r="AF3" s="3" t="s">
        <v>75</v>
      </c>
      <c r="AG3" s="3" t="s">
        <v>76</v>
      </c>
      <c r="AH3" s="3" t="s">
        <v>77</v>
      </c>
      <c r="AI3" s="3" t="s">
        <v>78</v>
      </c>
      <c r="AJ3" s="3" t="s">
        <v>79</v>
      </c>
      <c r="AK3" s="3" t="s">
        <v>80</v>
      </c>
      <c r="AL3" s="3" t="s">
        <v>81</v>
      </c>
      <c r="AM3" s="3" t="s">
        <v>82</v>
      </c>
      <c r="AN3" s="3" t="s">
        <v>83</v>
      </c>
      <c r="AO3" s="3" t="s">
        <v>84</v>
      </c>
      <c r="AP3" s="3" t="s">
        <v>85</v>
      </c>
      <c r="AQ3" s="3" t="s">
        <v>86</v>
      </c>
      <c r="AR3" s="3" t="s">
        <v>87</v>
      </c>
      <c r="AS3" s="3" t="s">
        <v>88</v>
      </c>
      <c r="AT3" s="3" t="s">
        <v>89</v>
      </c>
      <c r="AU3" s="3" t="s">
        <v>90</v>
      </c>
      <c r="AV3" s="3" t="s">
        <v>109</v>
      </c>
      <c r="AW3" s="3" t="s">
        <v>110</v>
      </c>
    </row>
    <row r="4" spans="2:49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2:49" x14ac:dyDescent="0.25">
      <c r="B5" s="4" t="s">
        <v>114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</row>
    <row r="6" spans="2:49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5"/>
      <c r="P6" s="5"/>
      <c r="Q6" s="5"/>
      <c r="R6" s="5"/>
      <c r="S6" s="5"/>
      <c r="T6" s="5"/>
      <c r="U6" s="5"/>
      <c r="V6" s="5"/>
      <c r="W6" s="5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5"/>
      <c r="AO6" s="5"/>
      <c r="AP6" s="4"/>
      <c r="AQ6" s="4"/>
      <c r="AR6" s="4"/>
      <c r="AS6" s="4"/>
      <c r="AT6" s="4"/>
      <c r="AU6" s="4"/>
      <c r="AV6" s="4"/>
    </row>
    <row r="7" spans="2:49" x14ac:dyDescent="0.25">
      <c r="B7" s="4" t="s">
        <v>92</v>
      </c>
      <c r="C7" s="16">
        <f>Nominal!C7*'Real Terms'!$AW$29/'Real Terms'!C29</f>
        <v>1252.4866870010644</v>
      </c>
      <c r="D7" s="16">
        <f>Nominal!D7*'Real Terms'!$AW$29/'Real Terms'!D29</f>
        <v>1262.4616362198979</v>
      </c>
      <c r="E7" s="16">
        <f>Nominal!E7*'Real Terms'!$AW$29/'Real Terms'!E29</f>
        <v>1280.8455006441914</v>
      </c>
      <c r="F7" s="16">
        <f>Nominal!F7*'Real Terms'!$AW$29/'Real Terms'!F29</f>
        <v>1378.254021115921</v>
      </c>
      <c r="G7" s="16">
        <f>Nominal!G7*'Real Terms'!$AW$29/'Real Terms'!G29</f>
        <v>1160.2576734820323</v>
      </c>
      <c r="H7" s="16">
        <f>Nominal!H7*'Real Terms'!$AW$29/'Real Terms'!H29</f>
        <v>1062.6344033613445</v>
      </c>
      <c r="I7" s="16">
        <f>Nominal!I7*'Real Terms'!$AW$29/'Real Terms'!I29</f>
        <v>1243.9167775231235</v>
      </c>
      <c r="J7" s="16">
        <f>Nominal!J7*'Real Terms'!$AW$29/'Real Terms'!J29</f>
        <v>1299.7790819549466</v>
      </c>
      <c r="K7" s="16">
        <f>Nominal!K7*'Real Terms'!$AW$29/'Real Terms'!K29</f>
        <v>1327.3259989284343</v>
      </c>
      <c r="L7" s="16">
        <f>Nominal!L7*'Real Terms'!$AW$29/'Real Terms'!L29</f>
        <v>1484.9939667440642</v>
      </c>
      <c r="M7" s="16">
        <f>Nominal!M7*'Real Terms'!$AW$29/'Real Terms'!M29</f>
        <v>1512.5387749244712</v>
      </c>
      <c r="N7" s="16">
        <f>Nominal!N7*'Real Terms'!$AW$29/'Real Terms'!N29</f>
        <v>1550.3353328174439</v>
      </c>
      <c r="O7" s="16">
        <f>Nominal!O7*'Real Terms'!$AW$29/'Real Terms'!O29</f>
        <v>1559.2103806944995</v>
      </c>
      <c r="P7" s="16">
        <f>Nominal!P7*'Real Terms'!$AW$29/'Real Terms'!P29</f>
        <v>1698.8462858609741</v>
      </c>
      <c r="Q7" s="16">
        <f>Nominal!Q7*'Real Terms'!$AW$29/'Real Terms'!Q29</f>
        <v>1718.5762644433723</v>
      </c>
      <c r="R7" s="16">
        <f>Nominal!R7*'Real Terms'!$AW$29/'Real Terms'!R29</f>
        <v>1847.3232149122805</v>
      </c>
      <c r="S7" s="16">
        <f>Nominal!S7*'Real Terms'!$AW$29/'Real Terms'!S29</f>
        <v>1926.0171047068206</v>
      </c>
      <c r="T7" s="16">
        <f>Nominal!T7*'Real Terms'!$AW$29/'Real Terms'!T29</f>
        <v>2021.2599907751123</v>
      </c>
      <c r="U7" s="16">
        <f>Nominal!U7*'Real Terms'!$AW$29/'Real Terms'!U29</f>
        <v>2045.1390292594788</v>
      </c>
      <c r="V7" s="16">
        <f>Nominal!V7*'Real Terms'!$AW$29/'Real Terms'!V29</f>
        <v>2085.7846301395007</v>
      </c>
      <c r="W7" s="16">
        <f>Nominal!W7*'Real Terms'!$AW$29/'Real Terms'!W29</f>
        <v>2145.3364013652758</v>
      </c>
      <c r="X7" s="16">
        <f>Nominal!X7*'Real Terms'!$AW$29/'Real Terms'!X29</f>
        <v>2169.1179597386808</v>
      </c>
      <c r="Y7" s="16">
        <f>Nominal!Y7*'Real Terms'!$AW$29/'Real Terms'!Y29</f>
        <v>2146.0842968742309</v>
      </c>
      <c r="Z7" s="16">
        <f>Nominal!Z7*'Real Terms'!$AW$29/'Real Terms'!Z29</f>
        <v>2281.1410597819877</v>
      </c>
      <c r="AA7" s="16">
        <f>Nominal!AA7*'Real Terms'!$AW$29/'Real Terms'!AA29</f>
        <v>2276.6758019823878</v>
      </c>
      <c r="AB7" s="16">
        <f>Nominal!AB7*'Real Terms'!$AW$29/'Real Terms'!AB29</f>
        <v>2337.3871997954561</v>
      </c>
      <c r="AC7" s="16">
        <f>Nominal!AC7*'Real Terms'!$AW$29/'Real Terms'!AC29</f>
        <v>2400.7374512649844</v>
      </c>
      <c r="AD7" s="16">
        <f>Nominal!AD7*'Real Terms'!$AW$29/'Real Terms'!AD29</f>
        <v>2513.7086146007864</v>
      </c>
      <c r="AE7" s="16">
        <f>Nominal!AE7*'Real Terms'!$AW$29/'Real Terms'!AE29</f>
        <v>2710.1981521484395</v>
      </c>
      <c r="AF7" s="16">
        <f>Nominal!AF7*'Real Terms'!$AW$29/'Real Terms'!AF29</f>
        <v>2884.4688738382965</v>
      </c>
      <c r="AG7" s="16">
        <f>Nominal!AG7*'Real Terms'!$AW$29/'Real Terms'!AG29</f>
        <v>2812.1179693906952</v>
      </c>
      <c r="AH7" s="16">
        <f>Nominal!AH7*'Real Terms'!$AW$29/'Real Terms'!AH29</f>
        <v>2742.9512073361188</v>
      </c>
      <c r="AI7" s="16">
        <f>Nominal!AI7*'Real Terms'!$AW$29/'Real Terms'!AI29</f>
        <v>2406.8890172136439</v>
      </c>
      <c r="AJ7" s="16">
        <f>Nominal!AJ7*'Real Terms'!$AW$29/'Real Terms'!AJ29</f>
        <v>2648.9549964897333</v>
      </c>
      <c r="AK7" s="16">
        <f>Nominal!AK7*'Real Terms'!$AW$29/'Real Terms'!AK29</f>
        <v>2707.9856237903118</v>
      </c>
      <c r="AL7" s="16">
        <f>Nominal!AL7*'Real Terms'!$AW$29/'Real Terms'!AL29</f>
        <v>2633.7553661516122</v>
      </c>
      <c r="AM7" s="16">
        <f>Nominal!AM7*'Real Terms'!$AW$29/'Real Terms'!AM29</f>
        <v>2727.5181964304861</v>
      </c>
      <c r="AN7" s="16">
        <f>Nominal!AN7*'Real Terms'!$AW$29/'Real Terms'!AN29</f>
        <v>2834.4902809638579</v>
      </c>
      <c r="AO7" s="16">
        <f>Nominal!AO7*'Real Terms'!$AW$29/'Real Terms'!AO29</f>
        <v>2627.756208707759</v>
      </c>
      <c r="AP7" s="16">
        <f>Nominal!AP7*'Real Terms'!$AW$29/'Real Terms'!AP29</f>
        <v>2630.5370433453222</v>
      </c>
      <c r="AQ7" s="16">
        <f>Nominal!AQ7*'Real Terms'!$AW$29/'Real Terms'!AQ29</f>
        <v>3040.6500388320692</v>
      </c>
      <c r="AR7" s="16">
        <f>Nominal!AR7*'Real Terms'!$AW$29/'Real Terms'!AR29</f>
        <v>3346.4430137169302</v>
      </c>
      <c r="AS7" s="16">
        <f>Nominal!AS7*'Real Terms'!$AW$29/'Real Terms'!AS29</f>
        <v>3616.646074192508</v>
      </c>
      <c r="AT7" s="16">
        <f>Nominal!AT7*'Real Terms'!$AW$29/'Real Terms'!AT29</f>
        <v>3428.3289003288096</v>
      </c>
      <c r="AU7" s="16">
        <f>Nominal!AU7*'Real Terms'!$AW$29/'Real Terms'!AU29</f>
        <v>3831.9625016399214</v>
      </c>
      <c r="AV7" s="16">
        <f>Nominal!AV7*'Real Terms'!$AW$29/'Real Terms'!AV29</f>
        <v>4179.0583334701623</v>
      </c>
      <c r="AW7" s="16">
        <f>Nominal!AW7*'Real Terms'!$AW$29/'Real Terms'!AW29</f>
        <v>4131.8</v>
      </c>
    </row>
    <row r="8" spans="2:49" x14ac:dyDescent="0.25">
      <c r="B8" s="4" t="s">
        <v>93</v>
      </c>
      <c r="C8" s="16">
        <f>Nominal!C8*'Real Terms'!$AW$29/'Real Terms'!C29</f>
        <v>262.56022046301223</v>
      </c>
      <c r="D8" s="16">
        <f>Nominal!D8*'Real Terms'!$AW$29/'Real Terms'!D29</f>
        <v>253.35258927268302</v>
      </c>
      <c r="E8" s="16">
        <f>Nominal!E8*'Real Terms'!$AW$29/'Real Terms'!E29</f>
        <v>216.92027802233196</v>
      </c>
      <c r="F8" s="16">
        <f>Nominal!F8*'Real Terms'!$AW$29/'Real Terms'!F29</f>
        <v>147.9292937950938</v>
      </c>
      <c r="G8" s="16">
        <f>Nominal!G8*'Real Terms'!$AW$29/'Real Terms'!G29</f>
        <v>132.63375756771111</v>
      </c>
      <c r="H8" s="16">
        <f>Nominal!H8*'Real Terms'!$AW$29/'Real Terms'!H29</f>
        <v>141.4991757066463</v>
      </c>
      <c r="I8" s="16">
        <f>Nominal!I8*'Real Terms'!$AW$29/'Real Terms'!I29</f>
        <v>149.19606294507656</v>
      </c>
      <c r="J8" s="16">
        <f>Nominal!J8*'Real Terms'!$AW$29/'Real Terms'!J29</f>
        <v>169.76653827977319</v>
      </c>
      <c r="K8" s="16">
        <f>Nominal!K8*'Real Terms'!$AW$29/'Real Terms'!K29</f>
        <v>162.09427386146189</v>
      </c>
      <c r="L8" s="16">
        <f>Nominal!L8*'Real Terms'!$AW$29/'Real Terms'!L29</f>
        <v>169.99939364092575</v>
      </c>
      <c r="M8" s="16">
        <f>Nominal!M8*'Real Terms'!$AW$29/'Real Terms'!M29</f>
        <v>208.09519763343403</v>
      </c>
      <c r="N8" s="16">
        <f>Nominal!N8*'Real Terms'!$AW$29/'Real Terms'!N29</f>
        <v>196.44907690191221</v>
      </c>
      <c r="O8" s="16">
        <f>Nominal!O8*'Real Terms'!$AW$29/'Real Terms'!O29</f>
        <v>185.67665980701065</v>
      </c>
      <c r="P8" s="16">
        <f>Nominal!P8*'Real Terms'!$AW$29/'Real Terms'!P29</f>
        <v>181.30150998817595</v>
      </c>
      <c r="Q8" s="16">
        <f>Nominal!Q8*'Real Terms'!$AW$29/'Real Terms'!Q29</f>
        <v>238.76345944397539</v>
      </c>
      <c r="R8" s="16">
        <f>Nominal!R8*'Real Terms'!$AW$29/'Real Terms'!R29</f>
        <v>265.43016011111109</v>
      </c>
      <c r="S8" s="16">
        <f>Nominal!S8*'Real Terms'!$AW$29/'Real Terms'!S29</f>
        <v>445.16007115505158</v>
      </c>
      <c r="T8" s="16">
        <f>Nominal!T8*'Real Terms'!$AW$29/'Real Terms'!T29</f>
        <v>453.09191260457646</v>
      </c>
      <c r="U8" s="16">
        <f>Nominal!U8*'Real Terms'!$AW$29/'Real Terms'!U29</f>
        <v>419.59532289790189</v>
      </c>
      <c r="V8" s="16">
        <f>Nominal!V8*'Real Terms'!$AW$29/'Real Terms'!V29</f>
        <v>410.01497689060204</v>
      </c>
      <c r="W8" s="16">
        <f>Nominal!W8*'Real Terms'!$AW$29/'Real Terms'!W29</f>
        <v>419.03163500772797</v>
      </c>
      <c r="X8" s="16">
        <f>Nominal!X8*'Real Terms'!$AW$29/'Real Terms'!X29</f>
        <v>404.85957662311347</v>
      </c>
      <c r="Y8" s="16">
        <f>Nominal!Y8*'Real Terms'!$AW$29/'Real Terms'!Y29</f>
        <v>441.58238173270985</v>
      </c>
      <c r="Z8" s="16">
        <f>Nominal!Z8*'Real Terms'!$AW$29/'Real Terms'!Z29</f>
        <v>436.40628304217444</v>
      </c>
      <c r="AA8" s="16">
        <f>Nominal!AA8*'Real Terms'!$AW$29/'Real Terms'!AA29</f>
        <v>471.99522220004661</v>
      </c>
      <c r="AB8" s="16">
        <f>Nominal!AB8*'Real Terms'!$AW$29/'Real Terms'!AB29</f>
        <v>470.49099725413015</v>
      </c>
      <c r="AC8" s="16">
        <f>Nominal!AC8*'Real Terms'!$AW$29/'Real Terms'!AC29</f>
        <v>589.76460522666116</v>
      </c>
      <c r="AD8" s="16">
        <f>Nominal!AD8*'Real Terms'!$AW$29/'Real Terms'!AD29</f>
        <v>629.468093364997</v>
      </c>
      <c r="AE8" s="16">
        <f>Nominal!AE8*'Real Terms'!$AW$29/'Real Terms'!AE29</f>
        <v>630.83127184616819</v>
      </c>
      <c r="AF8" s="16">
        <f>Nominal!AF8*'Real Terms'!$AW$29/'Real Terms'!AF29</f>
        <v>626.78468232860007</v>
      </c>
      <c r="AG8" s="16">
        <f>Nominal!AG8*'Real Terms'!$AW$29/'Real Terms'!AG29</f>
        <v>587.64196088638937</v>
      </c>
      <c r="AH8" s="16">
        <f>Nominal!AH8*'Real Terms'!$AW$29/'Real Terms'!AH29</f>
        <v>584.1282901659838</v>
      </c>
      <c r="AI8" s="16">
        <f>Nominal!AI8*'Real Terms'!$AW$29/'Real Terms'!AI29</f>
        <v>532.52413077649703</v>
      </c>
      <c r="AJ8" s="16">
        <f>Nominal!AJ8*'Real Terms'!$AW$29/'Real Terms'!AJ29</f>
        <v>617.47533975926137</v>
      </c>
      <c r="AK8" s="16">
        <f>Nominal!AK8*'Real Terms'!$AW$29/'Real Terms'!AK29</f>
        <v>595.17588066473627</v>
      </c>
      <c r="AL8" s="16">
        <f>Nominal!AL8*'Real Terms'!$AW$29/'Real Terms'!AL29</f>
        <v>574.08535386348501</v>
      </c>
      <c r="AM8" s="16">
        <f>Nominal!AM8*'Real Terms'!$AW$29/'Real Terms'!AM29</f>
        <v>584.73080026139553</v>
      </c>
      <c r="AN8" s="16">
        <f>Nominal!AN8*'Real Terms'!$AW$29/'Real Terms'!AN29</f>
        <v>638.97023638709948</v>
      </c>
      <c r="AO8" s="16">
        <f>Nominal!AO8*'Real Terms'!$AW$29/'Real Terms'!AO29</f>
        <v>690.62661009508849</v>
      </c>
      <c r="AP8" s="16">
        <f>Nominal!AP8*'Real Terms'!$AW$29/'Real Terms'!AP29</f>
        <v>693.19326383485202</v>
      </c>
      <c r="AQ8" s="16">
        <f>Nominal!AQ8*'Real Terms'!$AW$29/'Real Terms'!AQ29</f>
        <v>656.12114039156734</v>
      </c>
      <c r="AR8" s="16">
        <f>Nominal!AR8*'Real Terms'!$AW$29/'Real Terms'!AR29</f>
        <v>663.98357930052111</v>
      </c>
      <c r="AS8" s="16">
        <f>Nominal!AS8*'Real Terms'!$AW$29/'Real Terms'!AS29</f>
        <v>678.42196454276552</v>
      </c>
      <c r="AT8" s="16">
        <f>Nominal!AT8*'Real Terms'!$AW$29/'Real Terms'!AT29</f>
        <v>734.08730828535352</v>
      </c>
      <c r="AU8" s="16">
        <f>Nominal!AU8*'Real Terms'!$AW$29/'Real Terms'!AU29</f>
        <v>729.62058861072933</v>
      </c>
      <c r="AV8" s="16">
        <f>Nominal!AV8*'Real Terms'!$AW$29/'Real Terms'!AV29</f>
        <v>788.95708280780855</v>
      </c>
      <c r="AW8" s="16">
        <f>Nominal!AW8*'Real Terms'!$AW$29/'Real Terms'!AW29</f>
        <v>744.29421000000002</v>
      </c>
    </row>
    <row r="9" spans="2:49" x14ac:dyDescent="0.25">
      <c r="B9" s="4" t="s">
        <v>94</v>
      </c>
      <c r="C9" s="16">
        <f>Nominal!C9*'Real Terms'!$AW$29/'Real Terms'!C29</f>
        <v>196.54699986695047</v>
      </c>
      <c r="D9" s="16">
        <f>Nominal!D9*'Real Terms'!$AW$29/'Real Terms'!D29</f>
        <v>309.7169212478716</v>
      </c>
      <c r="E9" s="16">
        <f>Nominal!E9*'Real Terms'!$AW$29/'Real Terms'!E29</f>
        <v>186.83932601460165</v>
      </c>
      <c r="F9" s="16">
        <f>Nominal!F9*'Real Terms'!$AW$29/'Real Terms'!F29</f>
        <v>265.81100817700815</v>
      </c>
      <c r="G9" s="16">
        <f>Nominal!G9*'Real Terms'!$AW$29/'Real Terms'!G29</f>
        <v>51.024112497787229</v>
      </c>
      <c r="H9" s="16">
        <f>Nominal!H9*'Real Terms'!$AW$29/'Real Terms'!H29</f>
        <v>50.171444147355913</v>
      </c>
      <c r="I9" s="16">
        <f>Nominal!I9*'Real Terms'!$AW$29/'Real Terms'!I29</f>
        <v>223.11905414586232</v>
      </c>
      <c r="J9" s="16">
        <f>Nominal!J9*'Real Terms'!$AW$29/'Real Terms'!J29</f>
        <v>246.81690457624447</v>
      </c>
      <c r="K9" s="16">
        <f>Nominal!K9*'Real Terms'!$AW$29/'Real Terms'!K29</f>
        <v>286.24959360887863</v>
      </c>
      <c r="L9" s="16">
        <f>Nominal!L9*'Real Terms'!$AW$29/'Real Terms'!L29</f>
        <v>670.61793307617404</v>
      </c>
      <c r="M9" s="16">
        <f>Nominal!M9*'Real Terms'!$AW$29/'Real Terms'!M29</f>
        <v>800.97211055963169</v>
      </c>
      <c r="N9" s="16">
        <f>Nominal!N9*'Real Terms'!$AW$29/'Real Terms'!N29</f>
        <v>894.7631967258219</v>
      </c>
      <c r="O9" s="16">
        <f>Nominal!O9*'Real Terms'!$AW$29/'Real Terms'!O29</f>
        <v>878.11553095050556</v>
      </c>
      <c r="P9" s="16">
        <f>Nominal!P9*'Real Terms'!$AW$29/'Real Terms'!P29</f>
        <v>912.93669789657088</v>
      </c>
      <c r="Q9" s="16">
        <f>Nominal!Q9*'Real Terms'!$AW$29/'Real Terms'!Q29</f>
        <v>988.23724730732113</v>
      </c>
      <c r="R9" s="16">
        <f>Nominal!R9*'Real Terms'!$AW$29/'Real Terms'!R29</f>
        <v>1069.3156621315788</v>
      </c>
      <c r="S9" s="16">
        <f>Nominal!S9*'Real Terms'!$AW$29/'Real Terms'!S29</f>
        <v>1191.1611804575757</v>
      </c>
      <c r="T9" s="16">
        <f>Nominal!T9*'Real Terms'!$AW$29/'Real Terms'!T29</f>
        <v>1211.3636203584686</v>
      </c>
      <c r="U9" s="16">
        <f>Nominal!U9*'Real Terms'!$AW$29/'Real Terms'!U29</f>
        <v>1271.4199850062023</v>
      </c>
      <c r="V9" s="16">
        <f>Nominal!V9*'Real Terms'!$AW$29/'Real Terms'!V29</f>
        <v>1316.1192598201176</v>
      </c>
      <c r="W9" s="16">
        <f>Nominal!W9*'Real Terms'!$AW$29/'Real Terms'!W29</f>
        <v>1525.7533929108706</v>
      </c>
      <c r="X9" s="16">
        <f>Nominal!X9*'Real Terms'!$AW$29/'Real Terms'!X29</f>
        <v>1511.2265583959279</v>
      </c>
      <c r="Y9" s="16">
        <f>Nominal!Y9*'Real Terms'!$AW$29/'Real Terms'!Y29</f>
        <v>1586.2102333015043</v>
      </c>
      <c r="Z9" s="16">
        <f>Nominal!Z9*'Real Terms'!$AW$29/'Real Terms'!Z29</f>
        <v>1602.2481551861197</v>
      </c>
      <c r="AA9" s="16">
        <f>Nominal!AA9*'Real Terms'!$AW$29/'Real Terms'!AA29</f>
        <v>1782.271573303145</v>
      </c>
      <c r="AB9" s="16">
        <f>Nominal!AB9*'Real Terms'!$AW$29/'Real Terms'!AB29</f>
        <v>1569.3684903808523</v>
      </c>
      <c r="AC9" s="16">
        <f>Nominal!AC9*'Real Terms'!$AW$29/'Real Terms'!AC29</f>
        <v>1675.4474177712245</v>
      </c>
      <c r="AD9" s="16">
        <f>Nominal!AD9*'Real Terms'!$AW$29/'Real Terms'!AD29</f>
        <v>1753.7743685922928</v>
      </c>
      <c r="AE9" s="16">
        <f>Nominal!AE9*'Real Terms'!$AW$29/'Real Terms'!AE29</f>
        <v>1748.9720323905888</v>
      </c>
      <c r="AF9" s="16">
        <f>Nominal!AF9*'Real Terms'!$AW$29/'Real Terms'!AF29</f>
        <v>1789.9791537572637</v>
      </c>
      <c r="AG9" s="16">
        <f>Nominal!AG9*'Real Terms'!$AW$29/'Real Terms'!AG29</f>
        <v>1774.6764723184085</v>
      </c>
      <c r="AH9" s="16">
        <f>Nominal!AH9*'Real Terms'!$AW$29/'Real Terms'!AH29</f>
        <v>1382.3230343250211</v>
      </c>
      <c r="AI9" s="16">
        <f>Nominal!AI9*'Real Terms'!$AW$29/'Real Terms'!AI29</f>
        <v>1366.1257385204397</v>
      </c>
      <c r="AJ9" s="16">
        <f>Nominal!AJ9*'Real Terms'!$AW$29/'Real Terms'!AJ29</f>
        <v>1485.6988678174152</v>
      </c>
      <c r="AK9" s="16">
        <f>Nominal!AK9*'Real Terms'!$AW$29/'Real Terms'!AK29</f>
        <v>1565.1322911270809</v>
      </c>
      <c r="AL9" s="16">
        <f>Nominal!AL9*'Real Terms'!$AW$29/'Real Terms'!AL29</f>
        <v>1660.178316497783</v>
      </c>
      <c r="AM9" s="16">
        <f>Nominal!AM9*'Real Terms'!$AW$29/'Real Terms'!AM29</f>
        <v>1653.2378168859525</v>
      </c>
      <c r="AN9" s="16">
        <f>Nominal!AN9*'Real Terms'!$AW$29/'Real Terms'!AN29</f>
        <v>1752.3611580098202</v>
      </c>
      <c r="AO9" s="16">
        <f>Nominal!AO9*'Real Terms'!$AW$29/'Real Terms'!AO29</f>
        <v>1724.5622196154222</v>
      </c>
      <c r="AP9" s="16">
        <f>Nominal!AP9*'Real Terms'!$AW$29/'Real Terms'!AP29</f>
        <v>1761.3027960559075</v>
      </c>
      <c r="AQ9" s="16">
        <f>Nominal!AQ9*'Real Terms'!$AW$29/'Real Terms'!AQ29</f>
        <v>1895.116483934258</v>
      </c>
      <c r="AR9" s="16">
        <f>Nominal!AR9*'Real Terms'!$AW$29/'Real Terms'!AR29</f>
        <v>2043.7786166982166</v>
      </c>
      <c r="AS9" s="16">
        <f>Nominal!AS9*'Real Terms'!$AW$29/'Real Terms'!AS29</f>
        <v>2035.8675448916372</v>
      </c>
      <c r="AT9" s="16">
        <f>Nominal!AT9*'Real Terms'!$AW$29/'Real Terms'!AT29</f>
        <v>2240.0250700418937</v>
      </c>
      <c r="AU9" s="16">
        <f>Nominal!AU9*'Real Terms'!$AW$29/'Real Terms'!AU29</f>
        <v>2554.9343794950105</v>
      </c>
      <c r="AV9" s="16">
        <f>Nominal!AV9*'Real Terms'!$AW$29/'Real Terms'!AV29</f>
        <v>2597.3304551254473</v>
      </c>
      <c r="AW9" s="16">
        <f>Nominal!AW9*'Real Terms'!$AW$29/'Real Terms'!AW29</f>
        <v>2207.55142488</v>
      </c>
    </row>
    <row r="10" spans="2:49" x14ac:dyDescent="0.25">
      <c r="B10" s="4" t="s">
        <v>95</v>
      </c>
      <c r="C10" s="16">
        <f>Nominal!C10*'Real Terms'!$AW$29/'Real Terms'!C29</f>
        <v>199.22588318254392</v>
      </c>
      <c r="D10" s="16">
        <f>Nominal!D10*'Real Terms'!$AW$29/'Real Terms'!D29</f>
        <v>170.54785082704939</v>
      </c>
      <c r="E10" s="16">
        <f>Nominal!E10*'Real Terms'!$AW$29/'Real Terms'!E29</f>
        <v>176.96789188318658</v>
      </c>
      <c r="F10" s="16">
        <f>Nominal!F10*'Real Terms'!$AW$29/'Real Terms'!F29</f>
        <v>186.17849009139007</v>
      </c>
      <c r="G10" s="16">
        <f>Nominal!G10*'Real Terms'!$AW$29/'Real Terms'!G29</f>
        <v>193.82783913081963</v>
      </c>
      <c r="H10" s="16">
        <f>Nominal!H10*'Real Terms'!$AW$29/'Real Terms'!H29</f>
        <v>207.48104163483575</v>
      </c>
      <c r="I10" s="16">
        <f>Nominal!I10*'Real Terms'!$AW$29/'Real Terms'!I29</f>
        <v>143.92649181468448</v>
      </c>
      <c r="J10" s="16">
        <f>Nominal!J10*'Real Terms'!$AW$29/'Real Terms'!J29</f>
        <v>198.72223739760551</v>
      </c>
      <c r="K10" s="16">
        <f>Nominal!K10*'Real Terms'!$AW$29/'Real Terms'!K29</f>
        <v>226.82052368924607</v>
      </c>
      <c r="L10" s="16">
        <f>Nominal!L10*'Real Terms'!$AW$29/'Real Terms'!L29</f>
        <v>285.24850381993855</v>
      </c>
      <c r="M10" s="16">
        <f>Nominal!M10*'Real Terms'!$AW$29/'Real Terms'!M29</f>
        <v>143.4126633937563</v>
      </c>
      <c r="N10" s="16">
        <f>Nominal!N10*'Real Terms'!$AW$29/'Real Terms'!N29</f>
        <v>212.20997578759113</v>
      </c>
      <c r="O10" s="16">
        <f>Nominal!O10*'Real Terms'!$AW$29/'Real Terms'!O29</f>
        <v>222.89100000000002</v>
      </c>
      <c r="P10" s="16">
        <f>Nominal!P10*'Real Terms'!$AW$29/'Real Terms'!P29</f>
        <v>128.52054020163044</v>
      </c>
      <c r="Q10" s="16">
        <f>Nominal!Q10*'Real Terms'!$AW$29/'Real Terms'!Q29</f>
        <v>200.30259716560124</v>
      </c>
      <c r="R10" s="16">
        <f>Nominal!R10*'Real Terms'!$AW$29/'Real Terms'!R29</f>
        <v>224.55942385964909</v>
      </c>
      <c r="S10" s="16">
        <f>Nominal!S10*'Real Terms'!$AW$29/'Real Terms'!S29</f>
        <v>283.60611551370448</v>
      </c>
      <c r="T10" s="16">
        <f>Nominal!T10*'Real Terms'!$AW$29/'Real Terms'!T29</f>
        <v>327.88197642528672</v>
      </c>
      <c r="U10" s="16">
        <f>Nominal!U10*'Real Terms'!$AW$29/'Real Terms'!U29</f>
        <v>347.56217544900483</v>
      </c>
      <c r="V10" s="16">
        <f>Nominal!V10*'Real Terms'!$AW$29/'Real Terms'!V29</f>
        <v>367.43934365953436</v>
      </c>
      <c r="W10" s="16">
        <f>Nominal!W10*'Real Terms'!$AW$29/'Real Terms'!W29</f>
        <v>367.65053221277691</v>
      </c>
      <c r="X10" s="16">
        <f>Nominal!X10*'Real Terms'!$AW$29/'Real Terms'!X29</f>
        <v>343.61250641218476</v>
      </c>
      <c r="Y10" s="16">
        <f>Nominal!Y10*'Real Terms'!$AW$29/'Real Terms'!Y29</f>
        <v>323.92065673147926</v>
      </c>
      <c r="Z10" s="16">
        <f>Nominal!Z10*'Real Terms'!$AW$29/'Real Terms'!Z29</f>
        <v>431.49340806359481</v>
      </c>
      <c r="AA10" s="16">
        <f>Nominal!AA10*'Real Terms'!$AW$29/'Real Terms'!AA29</f>
        <v>282.97187226136583</v>
      </c>
      <c r="AB10" s="16">
        <f>Nominal!AB10*'Real Terms'!$AW$29/'Real Terms'!AB29</f>
        <v>199.06094533430962</v>
      </c>
      <c r="AC10" s="16">
        <f>Nominal!AC10*'Real Terms'!$AW$29/'Real Terms'!AC29</f>
        <v>242.66232726944432</v>
      </c>
      <c r="AD10" s="16">
        <f>Nominal!AD10*'Real Terms'!$AW$29/'Real Terms'!AD29</f>
        <v>399.49903719999509</v>
      </c>
      <c r="AE10" s="16">
        <f>Nominal!AE10*'Real Terms'!$AW$29/'Real Terms'!AE29</f>
        <v>591.81597872676343</v>
      </c>
      <c r="AF10" s="16">
        <f>Nominal!AF10*'Real Terms'!$AW$29/'Real Terms'!AF29</f>
        <v>697.60646404420811</v>
      </c>
      <c r="AG10" s="16">
        <f>Nominal!AG10*'Real Terms'!$AW$29/'Real Terms'!AG29</f>
        <v>518.57209358249406</v>
      </c>
      <c r="AH10" s="16">
        <f>Nominal!AH10*'Real Terms'!$AW$29/'Real Terms'!AH29</f>
        <v>234.39274404012431</v>
      </c>
      <c r="AI10" s="16">
        <f>Nominal!AI10*'Real Terms'!$AW$29/'Real Terms'!AI29</f>
        <v>178.66361528997251</v>
      </c>
      <c r="AJ10" s="16">
        <f>Nominal!AJ10*'Real Terms'!$AW$29/'Real Terms'!AJ29</f>
        <v>321.84950473842611</v>
      </c>
      <c r="AK10" s="16">
        <f>Nominal!AK10*'Real Terms'!$AW$29/'Real Terms'!AK29</f>
        <v>382.34577734603766</v>
      </c>
      <c r="AL10" s="16">
        <f>Nominal!AL10*'Real Terms'!$AW$29/'Real Terms'!AL29</f>
        <v>357.48218725780288</v>
      </c>
      <c r="AM10" s="16">
        <f>Nominal!AM10*'Real Terms'!$AW$29/'Real Terms'!AM29</f>
        <v>259.25303734579063</v>
      </c>
      <c r="AN10" s="16">
        <f>Nominal!AN10*'Real Terms'!$AW$29/'Real Terms'!AN29</f>
        <v>332.89237494476316</v>
      </c>
      <c r="AO10" s="16">
        <f>Nominal!AO10*'Real Terms'!$AW$29/'Real Terms'!AO29</f>
        <v>153.98216614703531</v>
      </c>
      <c r="AP10" s="16">
        <f>Nominal!AP10*'Real Terms'!$AW$29/'Real Terms'!AP29</f>
        <v>89.551282887756003</v>
      </c>
      <c r="AQ10" s="16">
        <f>Nominal!AQ10*'Real Terms'!$AW$29/'Real Terms'!AQ29</f>
        <v>132.99500802329948</v>
      </c>
      <c r="AR10" s="16">
        <f>Nominal!AR10*'Real Terms'!$AW$29/'Real Terms'!AR29</f>
        <v>150.10527160917525</v>
      </c>
      <c r="AS10" s="16">
        <f>Nominal!AS10*'Real Terms'!$AW$29/'Real Terms'!AS29</f>
        <v>76.048719686241185</v>
      </c>
      <c r="AT10" s="16">
        <f>Nominal!AT10*'Real Terms'!$AW$29/'Real Terms'!AT29</f>
        <v>176.1103686703805</v>
      </c>
      <c r="AU10" s="16">
        <f>Nominal!AU10*'Real Terms'!$AW$29/'Real Terms'!AU29</f>
        <v>377.48837133026899</v>
      </c>
      <c r="AV10" s="16">
        <f>Nominal!AV10*'Real Terms'!$AW$29/'Real Terms'!AV29</f>
        <v>453.63031058781769</v>
      </c>
      <c r="AW10" s="16">
        <f>Nominal!AW10*'Real Terms'!$AW$29/'Real Terms'!AW29</f>
        <v>627.15002700000002</v>
      </c>
    </row>
    <row r="11" spans="2:49" x14ac:dyDescent="0.25">
      <c r="B11" s="4" t="s">
        <v>96</v>
      </c>
      <c r="C11" s="16">
        <f>Nominal!C11*'Real Terms'!$AW$29/'Real Terms'!C29</f>
        <v>256.56980242150075</v>
      </c>
      <c r="D11" s="16">
        <f>Nominal!D11*'Real Terms'!$AW$29/'Real Terms'!D29</f>
        <v>264.21881920457309</v>
      </c>
      <c r="E11" s="16">
        <f>Nominal!E11*'Real Terms'!$AW$29/'Real Terms'!E29</f>
        <v>346.76453585999565</v>
      </c>
      <c r="F11" s="16">
        <f>Nominal!F11*'Real Terms'!$AW$29/'Real Terms'!F29</f>
        <v>393.02719894179893</v>
      </c>
      <c r="G11" s="16">
        <f>Nominal!G11*'Real Terms'!$AW$29/'Real Terms'!G29</f>
        <v>436.34526827757122</v>
      </c>
      <c r="H11" s="16">
        <f>Nominal!H11*'Real Terms'!$AW$29/'Real Terms'!H29</f>
        <v>387.98598467872</v>
      </c>
      <c r="I11" s="16">
        <f>Nominal!I11*'Real Terms'!$AW$29/'Real Terms'!I29</f>
        <v>428.68402050421543</v>
      </c>
      <c r="J11" s="16">
        <f>Nominal!J11*'Real Terms'!$AW$29/'Real Terms'!J29</f>
        <v>443.69283577504729</v>
      </c>
      <c r="K11" s="16">
        <f>Nominal!K11*'Real Terms'!$AW$29/'Real Terms'!K29</f>
        <v>392.90971852277073</v>
      </c>
      <c r="L11" s="16">
        <f>Nominal!L11*'Real Terms'!$AW$29/'Real Terms'!L29</f>
        <v>203.56131462062766</v>
      </c>
      <c r="M11" s="16">
        <f>Nominal!M11*'Real Terms'!$AW$29/'Real Terms'!M29</f>
        <v>247.03672334915839</v>
      </c>
      <c r="N11" s="16">
        <f>Nominal!N11*'Real Terms'!$AW$29/'Real Terms'!N29</f>
        <v>223.19763227404044</v>
      </c>
      <c r="O11" s="16">
        <f>Nominal!O11*'Real Terms'!$AW$29/'Real Terms'!O29</f>
        <v>229.97979411185509</v>
      </c>
      <c r="P11" s="16">
        <f>Nominal!P11*'Real Terms'!$AW$29/'Real Terms'!P29</f>
        <v>242.77720306179594</v>
      </c>
      <c r="Q11" s="16">
        <f>Nominal!Q11*'Real Terms'!$AW$29/'Real Terms'!Q29</f>
        <v>234.65476634302252</v>
      </c>
      <c r="R11" s="16">
        <f>Nominal!R11*'Real Terms'!$AW$29/'Real Terms'!R29</f>
        <v>271.35784415204677</v>
      </c>
      <c r="S11" s="16">
        <f>Nominal!S11*'Real Terms'!$AW$29/'Real Terms'!S29</f>
        <v>299.03388819875778</v>
      </c>
      <c r="T11" s="16">
        <f>Nominal!T11*'Real Terms'!$AW$29/'Real Terms'!T29</f>
        <v>264.08592645021884</v>
      </c>
      <c r="U11" s="16">
        <f>Nominal!U11*'Real Terms'!$AW$29/'Real Terms'!U29</f>
        <v>286.65714858961218</v>
      </c>
      <c r="V11" s="16">
        <f>Nominal!V11*'Real Terms'!$AW$29/'Real Terms'!V29</f>
        <v>353.84004696349905</v>
      </c>
      <c r="W11" s="16">
        <f>Nominal!W11*'Real Terms'!$AW$29/'Real Terms'!W29</f>
        <v>352.04184639361154</v>
      </c>
      <c r="X11" s="16">
        <f>Nominal!X11*'Real Terms'!$AW$29/'Real Terms'!X29</f>
        <v>249.92741717309835</v>
      </c>
      <c r="Y11" s="16">
        <f>Nominal!Y11*'Real Terms'!$AW$29/'Real Terms'!Y29</f>
        <v>355.6992189958159</v>
      </c>
      <c r="Z11" s="16">
        <f>Nominal!Z11*'Real Terms'!$AW$29/'Real Terms'!Z29</f>
        <v>642.814581299981</v>
      </c>
      <c r="AA11" s="16">
        <f>Nominal!AA11*'Real Terms'!$AW$29/'Real Terms'!AA29</f>
        <v>419.63304070862256</v>
      </c>
      <c r="AB11" s="16">
        <f>Nominal!AB11*'Real Terms'!$AW$29/'Real Terms'!AB29</f>
        <v>456.32017930680706</v>
      </c>
      <c r="AC11" s="16">
        <f>Nominal!AC11*'Real Terms'!$AW$29/'Real Terms'!AC29</f>
        <v>548.18562847215492</v>
      </c>
      <c r="AD11" s="16">
        <f>Nominal!AD11*'Real Terms'!$AW$29/'Real Terms'!AD29</f>
        <v>689.5462562029204</v>
      </c>
      <c r="AE11" s="16">
        <f>Nominal!AE11*'Real Terms'!$AW$29/'Real Terms'!AE29</f>
        <v>843.08390248640626</v>
      </c>
      <c r="AF11" s="16">
        <f>Nominal!AF11*'Real Terms'!$AW$29/'Real Terms'!AF29</f>
        <v>737.95866132274784</v>
      </c>
      <c r="AG11" s="16">
        <f>Nominal!AG11*'Real Terms'!$AW$29/'Real Terms'!AG29</f>
        <v>915.38225274465697</v>
      </c>
      <c r="AH11" s="16">
        <f>Nominal!AH11*'Real Terms'!$AW$29/'Real Terms'!AH29</f>
        <v>634.85348241578311</v>
      </c>
      <c r="AI11" s="16">
        <f>Nominal!AI11*'Real Terms'!$AW$29/'Real Terms'!AI29</f>
        <v>557.98630205997677</v>
      </c>
      <c r="AJ11" s="16">
        <f>Nominal!AJ11*'Real Terms'!$AW$29/'Real Terms'!AJ29</f>
        <v>593.47766743825991</v>
      </c>
      <c r="AK11" s="16">
        <f>Nominal!AK11*'Real Terms'!$AW$29/'Real Terms'!AK29</f>
        <v>620.90314318978835</v>
      </c>
      <c r="AL11" s="16">
        <f>Nominal!AL11*'Real Terms'!$AW$29/'Real Terms'!AL29</f>
        <v>586.52766053076641</v>
      </c>
      <c r="AM11" s="16">
        <f>Nominal!AM11*'Real Terms'!$AW$29/'Real Terms'!AM29</f>
        <v>733.93216759456459</v>
      </c>
      <c r="AN11" s="16">
        <f>Nominal!AN11*'Real Terms'!$AW$29/'Real Terms'!AN29</f>
        <v>559.18070840426822</v>
      </c>
      <c r="AO11" s="16">
        <f>Nominal!AO11*'Real Terms'!$AW$29/'Real Terms'!AO29</f>
        <v>363.50550882689691</v>
      </c>
      <c r="AP11" s="16">
        <f>Nominal!AP11*'Real Terms'!$AW$29/'Real Terms'!AP29</f>
        <v>435.76521701506334</v>
      </c>
      <c r="AQ11" s="16">
        <f>Nominal!AQ11*'Real Terms'!$AW$29/'Real Terms'!AQ29</f>
        <v>615.17192298805821</v>
      </c>
      <c r="AR11" s="16">
        <f>Nominal!AR11*'Real Terms'!$AW$29/'Real Terms'!AR29</f>
        <v>518.52325909293268</v>
      </c>
      <c r="AS11" s="16">
        <f>Nominal!AS11*'Real Terms'!$AW$29/'Real Terms'!AS29</f>
        <v>529.57344199232193</v>
      </c>
      <c r="AT11" s="16">
        <f>Nominal!AT11*'Real Terms'!$AW$29/'Real Terms'!AT29</f>
        <v>561.5062055201912</v>
      </c>
      <c r="AU11" s="16">
        <f>Nominal!AU11*'Real Terms'!$AW$29/'Real Terms'!AU29</f>
        <v>707.1183739777822</v>
      </c>
      <c r="AV11" s="16">
        <f>Nominal!AV11*'Real Terms'!$AW$29/'Real Terms'!AV29</f>
        <v>1025.0960624033678</v>
      </c>
      <c r="AW11" s="16">
        <f>Nominal!AW11*'Real Terms'!$AW$29/'Real Terms'!AW29</f>
        <v>1312.9653560000002</v>
      </c>
    </row>
    <row r="12" spans="2:49" x14ac:dyDescent="0.25">
      <c r="B12" s="4" t="s">
        <v>97</v>
      </c>
      <c r="C12" s="16">
        <f>Nominal!C12*'Real Terms'!$AW$29/'Real Terms'!C29</f>
        <v>94.161265766365077</v>
      </c>
      <c r="D12" s="16">
        <f>Nominal!D12*'Real Terms'!$AW$29/'Real Terms'!D29</f>
        <v>90.485649416200445</v>
      </c>
      <c r="E12" s="16">
        <f>Nominal!E12*'Real Terms'!$AW$29/'Real Terms'!E29</f>
        <v>102.51534201202489</v>
      </c>
      <c r="F12" s="16">
        <f>Nominal!F12*'Real Terms'!$AW$29/'Real Terms'!F29</f>
        <v>37.952580086580085</v>
      </c>
      <c r="G12" s="16">
        <f>Nominal!G12*'Real Terms'!$AW$29/'Real Terms'!G29</f>
        <v>32.265731147105683</v>
      </c>
      <c r="H12" s="16">
        <f>Nominal!H12*'Real Terms'!$AW$29/'Real Terms'!H29</f>
        <v>35.174562218826921</v>
      </c>
      <c r="I12" s="16">
        <f>Nominal!I12*'Real Terms'!$AW$29/'Real Terms'!I29</f>
        <v>37.832662437586976</v>
      </c>
      <c r="J12" s="16">
        <f>Nominal!J12*'Real Terms'!$AW$29/'Real Terms'!J29</f>
        <v>39.726306277567737</v>
      </c>
      <c r="K12" s="16">
        <f>Nominal!K12*'Real Terms'!$AW$29/'Real Terms'!K29</f>
        <v>45.837808534251813</v>
      </c>
      <c r="L12" s="16">
        <f>Nominal!L12*'Real Terms'!$AW$29/'Real Terms'!L29</f>
        <v>45.609932739120659</v>
      </c>
      <c r="M12" s="16">
        <f>Nominal!M12*'Real Terms'!$AW$29/'Real Terms'!M29</f>
        <v>33.340658502373756</v>
      </c>
      <c r="N12" s="16">
        <f>Nominal!N12*'Real Terms'!$AW$29/'Real Terms'!N29</f>
        <v>14.815449374054202</v>
      </c>
      <c r="O12" s="16">
        <f>Nominal!O12*'Real Terms'!$AW$29/'Real Terms'!O29</f>
        <v>16.6819540829723</v>
      </c>
      <c r="P12" s="16">
        <f>Nominal!P12*'Real Terms'!$AW$29/'Real Terms'!P29</f>
        <v>11.801798027257451</v>
      </c>
      <c r="Q12" s="16">
        <f>Nominal!Q12*'Real Terms'!$AW$29/'Real Terms'!Q29</f>
        <v>44.752046556507054</v>
      </c>
      <c r="R12" s="16">
        <f>Nominal!R12*'Real Terms'!$AW$29/'Real Terms'!R29</f>
        <v>44.306646637426894</v>
      </c>
      <c r="S12" s="16">
        <f>Nominal!S12*'Real Terms'!$AW$29/'Real Terms'!S29</f>
        <v>50.914338252891902</v>
      </c>
      <c r="T12" s="16">
        <f>Nominal!T12*'Real Terms'!$AW$29/'Real Terms'!T29</f>
        <v>52.832004349271429</v>
      </c>
      <c r="U12" s="16">
        <f>Nominal!U12*'Real Terms'!$AW$29/'Real Terms'!U29</f>
        <v>53.55787462920015</v>
      </c>
      <c r="V12" s="16">
        <f>Nominal!V12*'Real Terms'!$AW$29/'Real Terms'!V29</f>
        <v>53.170592720788761</v>
      </c>
      <c r="W12" s="16">
        <f>Nominal!W12*'Real Terms'!$AW$29/'Real Terms'!W29</f>
        <v>57.359121329211739</v>
      </c>
      <c r="X12" s="16">
        <f>Nominal!X12*'Real Terms'!$AW$29/'Real Terms'!X29</f>
        <v>67.213838726830744</v>
      </c>
      <c r="Y12" s="16">
        <f>Nominal!Y12*'Real Terms'!$AW$29/'Real Terms'!Y29</f>
        <v>59.273023824760038</v>
      </c>
      <c r="Z12" s="16">
        <f>Nominal!Z12*'Real Terms'!$AW$29/'Real Terms'!Z29</f>
        <v>59.395337569021329</v>
      </c>
      <c r="AA12" s="16">
        <f>Nominal!AA12*'Real Terms'!$AW$29/'Real Terms'!AA29</f>
        <v>53.675947576613652</v>
      </c>
      <c r="AB12" s="16">
        <f>Nominal!AB12*'Real Terms'!$AW$29/'Real Terms'!AB29</f>
        <v>65.325704928579299</v>
      </c>
      <c r="AC12" s="16">
        <f>Nominal!AC12*'Real Terms'!$AW$29/'Real Terms'!AC29</f>
        <v>71.335038414961943</v>
      </c>
      <c r="AD12" s="16">
        <f>Nominal!AD12*'Real Terms'!$AW$29/'Real Terms'!AD29</f>
        <v>71.48248136251479</v>
      </c>
      <c r="AE12" s="16">
        <f>Nominal!AE12*'Real Terms'!$AW$29/'Real Terms'!AE29</f>
        <v>76.203308305477734</v>
      </c>
      <c r="AF12" s="16">
        <f>Nominal!AF12*'Real Terms'!$AW$29/'Real Terms'!AF29</f>
        <v>74.255397915759872</v>
      </c>
      <c r="AG12" s="16">
        <f>Nominal!AG12*'Real Terms'!$AW$29/'Real Terms'!AG29</f>
        <v>74.109137576529164</v>
      </c>
      <c r="AH12" s="16">
        <f>Nominal!AH12*'Real Terms'!$AW$29/'Real Terms'!AH29</f>
        <v>72.252545100847001</v>
      </c>
      <c r="AI12" s="16">
        <f>Nominal!AI12*'Real Terms'!$AW$29/'Real Terms'!AI29</f>
        <v>71.788940531228093</v>
      </c>
      <c r="AJ12" s="16">
        <f>Nominal!AJ12*'Real Terms'!$AW$29/'Real Terms'!AJ29</f>
        <v>69.669397680526814</v>
      </c>
      <c r="AK12" s="16">
        <f>Nominal!AK12*'Real Terms'!$AW$29/'Real Terms'!AK29</f>
        <v>67.470150505558763</v>
      </c>
      <c r="AL12" s="16">
        <f>Nominal!AL12*'Real Terms'!$AW$29/'Real Terms'!AL29</f>
        <v>66.894121867103834</v>
      </c>
      <c r="AM12" s="16">
        <f>Nominal!AM12*'Real Terms'!$AW$29/'Real Terms'!AM29</f>
        <v>68.065338558524729</v>
      </c>
      <c r="AN12" s="16">
        <f>Nominal!AN12*'Real Terms'!$AW$29/'Real Terms'!AN29</f>
        <v>73.118600233446998</v>
      </c>
      <c r="AO12" s="16">
        <f>Nominal!AO12*'Real Terms'!$AW$29/'Real Terms'!AO29</f>
        <v>71.226119734446982</v>
      </c>
      <c r="AP12" s="16">
        <f>Nominal!AP12*'Real Terms'!$AW$29/'Real Terms'!AP29</f>
        <v>67.992640711073989</v>
      </c>
      <c r="AQ12" s="16">
        <f>Nominal!AQ12*'Real Terms'!$AW$29/'Real Terms'!AQ29</f>
        <v>76.145752590153648</v>
      </c>
      <c r="AR12" s="16">
        <f>Nominal!AR12*'Real Terms'!$AW$29/'Real Terms'!AR29</f>
        <v>67.718502012608369</v>
      </c>
      <c r="AS12" s="16">
        <f>Nominal!AS12*'Real Terms'!$AW$29/'Real Terms'!AS29</f>
        <v>60.766777597392093</v>
      </c>
      <c r="AT12" s="16">
        <f>Nominal!AT12*'Real Terms'!$AW$29/'Real Terms'!AT29</f>
        <v>25.645998911251137</v>
      </c>
      <c r="AU12" s="16">
        <f>Nominal!AU12*'Real Terms'!$AW$29/'Real Terms'!AU29</f>
        <v>62.237832667712283</v>
      </c>
      <c r="AV12" s="16">
        <f>Nominal!AV12*'Real Terms'!$AW$29/'Real Terms'!AV29</f>
        <v>65.842931268787225</v>
      </c>
      <c r="AW12" s="16">
        <f>Nominal!AW12*'Real Terms'!$AW$29/'Real Terms'!AW29</f>
        <v>72.828790999999995</v>
      </c>
    </row>
    <row r="13" spans="2:49" x14ac:dyDescent="0.25">
      <c r="B13" s="4" t="s">
        <v>98</v>
      </c>
      <c r="C13" s="16">
        <f>Nominal!C13*'Real Terms'!$AW$29/'Real Terms'!C29</f>
        <v>305.4272961016498</v>
      </c>
      <c r="D13" s="16">
        <f>Nominal!D13*'Real Terms'!$AW$29/'Real Terms'!D29</f>
        <v>370.46389065920698</v>
      </c>
      <c r="E13" s="16">
        <f>Nominal!E13*'Real Terms'!$AW$29/'Real Terms'!E29</f>
        <v>472.17761659866858</v>
      </c>
      <c r="F13" s="16">
        <f>Nominal!F13*'Real Terms'!$AW$29/'Real Terms'!F29</f>
        <v>566.10811784511782</v>
      </c>
      <c r="G13" s="16">
        <f>Nominal!G13*'Real Terms'!$AW$29/'Real Terms'!G29</f>
        <v>780.39469702602241</v>
      </c>
      <c r="H13" s="16">
        <f>Nominal!H13*'Real Terms'!$AW$29/'Real Terms'!H29</f>
        <v>801.40297288006104</v>
      </c>
      <c r="I13" s="16">
        <f>Nominal!I13*'Real Terms'!$AW$29/'Real Terms'!I29</f>
        <v>809.70168380126063</v>
      </c>
      <c r="J13" s="16">
        <f>Nominal!J13*'Real Terms'!$AW$29/'Real Terms'!J29</f>
        <v>880.21697077819795</v>
      </c>
      <c r="K13" s="16">
        <f>Nominal!K13*'Real Terms'!$AW$29/'Real Terms'!K29</f>
        <v>997.80046425564467</v>
      </c>
      <c r="L13" s="16">
        <f>Nominal!L13*'Real Terms'!$AW$29/'Real Terms'!L29</f>
        <v>899.93917676578542</v>
      </c>
      <c r="M13" s="16">
        <f>Nominal!M13*'Real Terms'!$AW$29/'Real Terms'!M29</f>
        <v>876.59717878722495</v>
      </c>
      <c r="N13" s="16">
        <f>Nominal!N13*'Real Terms'!$AW$29/'Real Terms'!N29</f>
        <v>939.59027992158474</v>
      </c>
      <c r="O13" s="16">
        <f>Nominal!O13*'Real Terms'!$AW$29/'Real Terms'!O29</f>
        <v>917.37823270316403</v>
      </c>
      <c r="P13" s="16">
        <f>Nominal!P13*'Real Terms'!$AW$29/'Real Terms'!P29</f>
        <v>855.46506244943657</v>
      </c>
      <c r="Q13" s="16">
        <f>Nominal!Q13*'Real Terms'!$AW$29/'Real Terms'!Q29</f>
        <v>838.05913776987086</v>
      </c>
      <c r="R13" s="16">
        <f>Nominal!R13*'Real Terms'!$AW$29/'Real Terms'!R29</f>
        <v>814.21908505847955</v>
      </c>
      <c r="S13" s="16">
        <f>Nominal!S13*'Real Terms'!$AW$29/'Real Terms'!S29</f>
        <v>788.15192398427257</v>
      </c>
      <c r="T13" s="16">
        <f>Nominal!T13*'Real Terms'!$AW$29/'Real Terms'!T29</f>
        <v>755.89551277079056</v>
      </c>
      <c r="U13" s="16">
        <f>Nominal!U13*'Real Terms'!$AW$29/'Real Terms'!U29</f>
        <v>718.87687058411075</v>
      </c>
      <c r="V13" s="16">
        <f>Nominal!V13*'Real Terms'!$AW$29/'Real Terms'!V29</f>
        <v>706.88911999160894</v>
      </c>
      <c r="W13" s="16">
        <f>Nominal!W13*'Real Terms'!$AW$29/'Real Terms'!W29</f>
        <v>784.07258557444607</v>
      </c>
      <c r="X13" s="16">
        <f>Nominal!X13*'Real Terms'!$AW$29/'Real Terms'!X29</f>
        <v>823.0238322698267</v>
      </c>
      <c r="Y13" s="16">
        <f>Nominal!Y13*'Real Terms'!$AW$29/'Real Terms'!Y29</f>
        <v>750.88556544179187</v>
      </c>
      <c r="Z13" s="16">
        <f>Nominal!Z13*'Real Terms'!$AW$29/'Real Terms'!Z29</f>
        <v>801.8178710991051</v>
      </c>
      <c r="AA13" s="16">
        <f>Nominal!AA13*'Real Terms'!$AW$29/'Real Terms'!AA29</f>
        <v>822.01575798206682</v>
      </c>
      <c r="AB13" s="16">
        <f>Nominal!AB13*'Real Terms'!$AW$29/'Real Terms'!AB29</f>
        <v>813.65344971439436</v>
      </c>
      <c r="AC13" s="16">
        <f>Nominal!AC13*'Real Terms'!$AW$29/'Real Terms'!AC29</f>
        <v>805.61939375578049</v>
      </c>
      <c r="AD13" s="16">
        <f>Nominal!AD13*'Real Terms'!$AW$29/'Real Terms'!AD29</f>
        <v>883.79737444139676</v>
      </c>
      <c r="AE13" s="16">
        <f>Nominal!AE13*'Real Terms'!$AW$29/'Real Terms'!AE29</f>
        <v>918.39291297785871</v>
      </c>
      <c r="AF13" s="16">
        <f>Nominal!AF13*'Real Terms'!$AW$29/'Real Terms'!AF29</f>
        <v>913.23612869011049</v>
      </c>
      <c r="AG13" s="16">
        <f>Nominal!AG13*'Real Terms'!$AW$29/'Real Terms'!AG29</f>
        <v>967.18506301814648</v>
      </c>
      <c r="AH13" s="16">
        <f>Nominal!AH13*'Real Terms'!$AW$29/'Real Terms'!AH29</f>
        <v>998.80160564667983</v>
      </c>
      <c r="AI13" s="16">
        <f>Nominal!AI13*'Real Terms'!$AW$29/'Real Terms'!AI29</f>
        <v>923.05901956860373</v>
      </c>
      <c r="AJ13" s="16">
        <f>Nominal!AJ13*'Real Terms'!$AW$29/'Real Terms'!AJ29</f>
        <v>906.92577528493212</v>
      </c>
      <c r="AK13" s="16">
        <f>Nominal!AK13*'Real Terms'!$AW$29/'Real Terms'!AK29</f>
        <v>901.40501223378965</v>
      </c>
      <c r="AL13" s="16">
        <f>Nominal!AL13*'Real Terms'!$AW$29/'Real Terms'!AL29</f>
        <v>845.27412391272401</v>
      </c>
      <c r="AM13" s="16">
        <f>Nominal!AM13*'Real Terms'!$AW$29/'Real Terms'!AM29</f>
        <v>841.61293088362629</v>
      </c>
      <c r="AN13" s="16">
        <f>Nominal!AN13*'Real Terms'!$AW$29/'Real Terms'!AN29</f>
        <v>918.88759685145828</v>
      </c>
      <c r="AO13" s="16">
        <f>Nominal!AO13*'Real Terms'!$AW$29/'Real Terms'!AO29</f>
        <v>1000.8664051835439</v>
      </c>
      <c r="AP13" s="16">
        <f>Nominal!AP13*'Real Terms'!$AW$29/'Real Terms'!AP29</f>
        <v>941.81926148191235</v>
      </c>
      <c r="AQ13" s="16">
        <f>Nominal!AQ13*'Real Terms'!$AW$29/'Real Terms'!AQ29</f>
        <v>1001.6836457792556</v>
      </c>
      <c r="AR13" s="16">
        <f>Nominal!AR13*'Real Terms'!$AW$29/'Real Terms'!AR29</f>
        <v>1156.5928989951271</v>
      </c>
      <c r="AS13" s="16">
        <f>Nominal!AS13*'Real Terms'!$AW$29/'Real Terms'!AS29</f>
        <v>1191.8711526775617</v>
      </c>
      <c r="AT13" s="16">
        <f>Nominal!AT13*'Real Terms'!$AW$29/'Real Terms'!AT29</f>
        <v>1130.5415116381807</v>
      </c>
      <c r="AU13" s="16">
        <f>Nominal!AU13*'Real Terms'!$AW$29/'Real Terms'!AU29</f>
        <v>1005.3550430398177</v>
      </c>
      <c r="AV13" s="16">
        <f>Nominal!AV13*'Real Terms'!$AW$29/'Real Terms'!AV29</f>
        <v>1382.870259618541</v>
      </c>
      <c r="AW13" s="16">
        <f>Nominal!AW13*'Real Terms'!$AW$29/'Real Terms'!AW29</f>
        <v>1887.0841919999996</v>
      </c>
    </row>
    <row r="14" spans="2:49" x14ac:dyDescent="0.25">
      <c r="B14" s="4" t="s">
        <v>99</v>
      </c>
      <c r="C14" s="16">
        <f>Nominal!C14*'Real Terms'!$AW$29/'Real Terms'!C29</f>
        <v>54.541471194784457</v>
      </c>
      <c r="D14" s="16">
        <f>Nominal!D14*'Real Terms'!$AW$29/'Real Terms'!D29</f>
        <v>62.192787946971542</v>
      </c>
      <c r="E14" s="16">
        <f>Nominal!E14*'Real Terms'!$AW$29/'Real Terms'!E29</f>
        <v>118.18998287524157</v>
      </c>
      <c r="F14" s="16">
        <f>Nominal!F14*'Real Terms'!$AW$29/'Real Terms'!F29</f>
        <v>167.01279451659454</v>
      </c>
      <c r="G14" s="16">
        <f>Nominal!G14*'Real Terms'!$AW$29/'Real Terms'!G29</f>
        <v>256.82048942290675</v>
      </c>
      <c r="H14" s="16">
        <f>Nominal!H14*'Real Terms'!$AW$29/'Real Terms'!H29</f>
        <v>185.82133138103725</v>
      </c>
      <c r="I14" s="16">
        <f>Nominal!I14*'Real Terms'!$AW$29/'Real Terms'!I29</f>
        <v>135.71046111975116</v>
      </c>
      <c r="J14" s="16">
        <f>Nominal!J14*'Real Terms'!$AW$29/'Real Terms'!J29</f>
        <v>139.75162704788912</v>
      </c>
      <c r="K14" s="16">
        <f>Nominal!K14*'Real Terms'!$AW$29/'Real Terms'!K29</f>
        <v>144.80948767699959</v>
      </c>
      <c r="L14" s="16">
        <f>Nominal!L14*'Real Terms'!$AW$29/'Real Terms'!L29</f>
        <v>74.141182757845854</v>
      </c>
      <c r="M14" s="16">
        <f>Nominal!M14*'Real Terms'!$AW$29/'Real Terms'!M29</f>
        <v>65.8369114515897</v>
      </c>
      <c r="N14" s="16">
        <f>Nominal!N14*'Real Terms'!$AW$29/'Real Terms'!N29</f>
        <v>85.397088320264146</v>
      </c>
      <c r="O14" s="16">
        <f>Nominal!O14*'Real Terms'!$AW$29/'Real Terms'!O29</f>
        <v>95.292705986608922</v>
      </c>
      <c r="P14" s="16">
        <f>Nominal!P14*'Real Terms'!$AW$29/'Real Terms'!P29</f>
        <v>66.836784087373189</v>
      </c>
      <c r="Q14" s="16">
        <f>Nominal!Q14*'Real Terms'!$AW$29/'Real Terms'!Q29</f>
        <v>55.584684918122051</v>
      </c>
      <c r="R14" s="16">
        <f>Nominal!R14*'Real Terms'!$AW$29/'Real Terms'!R29</f>
        <v>52.413125288057017</v>
      </c>
      <c r="S14" s="16">
        <f>Nominal!S14*'Real Terms'!$AW$29/'Real Terms'!S29</f>
        <v>54.685208588858615</v>
      </c>
      <c r="T14" s="16">
        <f>Nominal!T14*'Real Terms'!$AW$29/'Real Terms'!T29</f>
        <v>64.724252596520316</v>
      </c>
      <c r="U14" s="16">
        <f>Nominal!U14*'Real Terms'!$AW$29/'Real Terms'!U29</f>
        <v>47.466996110477851</v>
      </c>
      <c r="V14" s="16">
        <f>Nominal!V14*'Real Terms'!$AW$29/'Real Terms'!V29</f>
        <v>42.449751482641069</v>
      </c>
      <c r="W14" s="16">
        <f>Nominal!W14*'Real Terms'!$AW$29/'Real Terms'!W29</f>
        <v>77.105119230133951</v>
      </c>
      <c r="X14" s="16">
        <f>Nominal!X14*'Real Terms'!$AW$29/'Real Terms'!X29</f>
        <v>117.63526421123392</v>
      </c>
      <c r="Y14" s="16">
        <f>Nominal!Y14*'Real Terms'!$AW$29/'Real Terms'!Y29</f>
        <v>89.593271114422834</v>
      </c>
      <c r="Z14" s="16">
        <f>Nominal!Z14*'Real Terms'!$AW$29/'Real Terms'!Z29</f>
        <v>131.75430336550173</v>
      </c>
      <c r="AA14" s="16">
        <f>Nominal!AA14*'Real Terms'!$AW$29/'Real Terms'!AA29</f>
        <v>97.060251795139607</v>
      </c>
      <c r="AB14" s="16">
        <f>Nominal!AB14*'Real Terms'!$AW$29/'Real Terms'!AB29</f>
        <v>54.330791709806412</v>
      </c>
      <c r="AC14" s="16">
        <f>Nominal!AC14*'Real Terms'!$AW$29/'Real Terms'!AC29</f>
        <v>32.693936918595803</v>
      </c>
      <c r="AD14" s="16">
        <f>Nominal!AD14*'Real Terms'!$AW$29/'Real Terms'!AD29</f>
        <v>38.356963167860158</v>
      </c>
      <c r="AE14" s="16">
        <f>Nominal!AE14*'Real Terms'!$AW$29/'Real Terms'!AE29</f>
        <v>99.962327503288648</v>
      </c>
      <c r="AF14" s="16">
        <f>Nominal!AF14*'Real Terms'!$AW$29/'Real Terms'!AF29</f>
        <v>100.80097300753978</v>
      </c>
      <c r="AG14" s="16">
        <f>Nominal!AG14*'Real Terms'!$AW$29/'Real Terms'!AG29</f>
        <v>137.03439747234478</v>
      </c>
      <c r="AH14" s="16">
        <f>Nominal!AH14*'Real Terms'!$AW$29/'Real Terms'!AH29</f>
        <v>97.71629797420745</v>
      </c>
      <c r="AI14" s="16">
        <f>Nominal!AI14*'Real Terms'!$AW$29/'Real Terms'!AI29</f>
        <v>31.598942140884017</v>
      </c>
      <c r="AJ14" s="16">
        <f>Nominal!AJ14*'Real Terms'!$AW$29/'Real Terms'!AJ29</f>
        <v>23.566270419849541</v>
      </c>
      <c r="AK14" s="16">
        <f>Nominal!AK14*'Real Terms'!$AW$29/'Real Terms'!AK29</f>
        <v>23.708448930070841</v>
      </c>
      <c r="AL14" s="16">
        <f>Nominal!AL14*'Real Terms'!$AW$29/'Real Terms'!AL29</f>
        <v>19.716526787058676</v>
      </c>
      <c r="AM14" s="16">
        <f>Nominal!AM14*'Real Terms'!$AW$29/'Real Terms'!AM29</f>
        <v>25.02595415109856</v>
      </c>
      <c r="AN14" s="16">
        <f>Nominal!AN14*'Real Terms'!$AW$29/'Real Terms'!AN29</f>
        <v>22.23642583128084</v>
      </c>
      <c r="AO14" s="16">
        <f>Nominal!AO14*'Real Terms'!$AW$29/'Real Terms'!AO29</f>
        <v>28.124701038059541</v>
      </c>
      <c r="AP14" s="16">
        <f>Nominal!AP14*'Real Terms'!$AW$29/'Real Terms'!AP29</f>
        <v>-4.0821097612652304</v>
      </c>
      <c r="AQ14" s="16">
        <f>Nominal!AQ14*'Real Terms'!$AW$29/'Real Terms'!AQ29</f>
        <v>7.4170929964692771</v>
      </c>
      <c r="AR14" s="16">
        <f>Nominal!AR14*'Real Terms'!$AW$29/'Real Terms'!AR29</f>
        <v>106.22270442049941</v>
      </c>
      <c r="AS14" s="16">
        <f>Nominal!AS14*'Real Terms'!$AW$29/'Real Terms'!AS29</f>
        <v>110.46317194931868</v>
      </c>
      <c r="AT14" s="16">
        <f>Nominal!AT14*'Real Terms'!$AW$29/'Real Terms'!AT29</f>
        <v>6.2350364325518814</v>
      </c>
      <c r="AU14" s="16">
        <f>Nominal!AU14*'Real Terms'!$AW$29/'Real Terms'!AU29</f>
        <v>-129.85424346720217</v>
      </c>
      <c r="AV14" s="16">
        <f>Nominal!AV14*'Real Terms'!$AW$29/'Real Terms'!AV29</f>
        <v>187.38341463935794</v>
      </c>
      <c r="AW14" s="16">
        <f>Nominal!AW14*'Real Terms'!$AW$29/'Real Terms'!AW29</f>
        <v>390.50815999999998</v>
      </c>
    </row>
    <row r="15" spans="2:49" x14ac:dyDescent="0.25">
      <c r="B15" s="4" t="s">
        <v>100</v>
      </c>
      <c r="C15" s="16">
        <f>Nominal!C15*'Real Terms'!$AW$29/'Real Terms'!C29</f>
        <v>358.63426822778069</v>
      </c>
      <c r="D15" s="16">
        <f>Nominal!D15*'Real Terms'!$AW$29/'Real Terms'!D29</f>
        <v>413.3369284237412</v>
      </c>
      <c r="E15" s="16">
        <f>Nominal!E15*'Real Terms'!$AW$29/'Real Terms'!E29</f>
        <v>578.17089419153956</v>
      </c>
      <c r="F15" s="16">
        <f>Nominal!F15*'Real Terms'!$AW$29/'Real Terms'!F29</f>
        <v>713.47991611351608</v>
      </c>
      <c r="G15" s="16">
        <f>Nominal!G15*'Real Terms'!$AW$29/'Real Terms'!G29</f>
        <v>829.79450796601179</v>
      </c>
      <c r="H15" s="16">
        <f>Nominal!H15*'Real Terms'!$AW$29/'Real Terms'!H29</f>
        <v>546.29201082251086</v>
      </c>
      <c r="I15" s="16">
        <f>Nominal!I15*'Real Terms'!$AW$29/'Real Terms'!I29</f>
        <v>537.52970324138494</v>
      </c>
      <c r="J15" s="16">
        <f>Nominal!J15*'Real Terms'!$AW$29/'Real Terms'!J29</f>
        <v>494.1517112082546</v>
      </c>
      <c r="K15" s="16">
        <f>Nominal!K15*'Real Terms'!$AW$29/'Real Terms'!K29</f>
        <v>410.35657623421349</v>
      </c>
      <c r="L15" s="16">
        <f>Nominal!L15*'Real Terms'!$AW$29/'Real Terms'!L29</f>
        <v>234.4659951314508</v>
      </c>
      <c r="M15" s="16">
        <f>Nominal!M15*'Real Terms'!$AW$29/'Real Terms'!M29</f>
        <v>291.63255966767372</v>
      </c>
      <c r="N15" s="16">
        <f>Nominal!N15*'Real Terms'!$AW$29/'Real Terms'!N29</f>
        <v>254.84719349291507</v>
      </c>
      <c r="O15" s="16">
        <f>Nominal!O15*'Real Terms'!$AW$29/'Real Terms'!O29</f>
        <v>284.31258448207956</v>
      </c>
      <c r="P15" s="16">
        <f>Nominal!P15*'Real Terms'!$AW$29/'Real Terms'!P29</f>
        <v>290.66869139336603</v>
      </c>
      <c r="Q15" s="16">
        <f>Nominal!Q15*'Real Terms'!$AW$29/'Real Terms'!Q29</f>
        <v>240.19052460499336</v>
      </c>
      <c r="R15" s="16">
        <f>Nominal!R15*'Real Terms'!$AW$29/'Real Terms'!R29</f>
        <v>311.21536049707606</v>
      </c>
      <c r="S15" s="16">
        <f>Nominal!S15*'Real Terms'!$AW$29/'Real Terms'!S29</f>
        <v>329.28359274032704</v>
      </c>
      <c r="T15" s="16">
        <f>Nominal!T15*'Real Terms'!$AW$29/'Real Terms'!T29</f>
        <v>272.03058875838002</v>
      </c>
      <c r="U15" s="16">
        <f>Nominal!U15*'Real Terms'!$AW$29/'Real Terms'!U29</f>
        <v>261.64637648994119</v>
      </c>
      <c r="V15" s="16">
        <f>Nominal!V15*'Real Terms'!$AW$29/'Real Terms'!V29</f>
        <v>375.58403734004611</v>
      </c>
      <c r="W15" s="16">
        <f>Nominal!W15*'Real Terms'!$AW$29/'Real Terms'!W29</f>
        <v>355.37774724368882</v>
      </c>
      <c r="X15" s="16">
        <f>Nominal!X15*'Real Terms'!$AW$29/'Real Terms'!X29</f>
        <v>277.73517461764402</v>
      </c>
      <c r="Y15" s="16">
        <f>Nominal!Y15*'Real Terms'!$AW$29/'Real Terms'!Y29</f>
        <v>404.32087275904507</v>
      </c>
      <c r="Z15" s="16">
        <f>Nominal!Z15*'Real Terms'!$AW$29/'Real Terms'!Z29</f>
        <v>710.33243980864427</v>
      </c>
      <c r="AA15" s="16">
        <f>Nominal!AA15*'Real Terms'!$AW$29/'Real Terms'!AA29</f>
        <v>433.06622482815703</v>
      </c>
      <c r="AB15" s="16">
        <f>Nominal!AB15*'Real Terms'!$AW$29/'Real Terms'!AB29</f>
        <v>482.0622182711233</v>
      </c>
      <c r="AC15" s="16">
        <f>Nominal!AC15*'Real Terms'!$AW$29/'Real Terms'!AC29</f>
        <v>593.73744110475195</v>
      </c>
      <c r="AD15" s="16">
        <f>Nominal!AD15*'Real Terms'!$AW$29/'Real Terms'!AD29</f>
        <v>768.99816749859497</v>
      </c>
      <c r="AE15" s="16">
        <f>Nominal!AE15*'Real Terms'!$AW$29/'Real Terms'!AE29</f>
        <v>948.02538788082643</v>
      </c>
      <c r="AF15" s="16">
        <f>Nominal!AF15*'Real Terms'!$AW$29/'Real Terms'!AF29</f>
        <v>836.49461262685838</v>
      </c>
      <c r="AG15" s="16">
        <f>Nominal!AG15*'Real Terms'!$AW$29/'Real Terms'!AG29</f>
        <v>892.46593413446851</v>
      </c>
      <c r="AH15" s="16">
        <f>Nominal!AH15*'Real Terms'!$AW$29/'Real Terms'!AH29</f>
        <v>784.09384405941864</v>
      </c>
      <c r="AI15" s="16">
        <f>Nominal!AI15*'Real Terms'!$AW$29/'Real Terms'!AI29</f>
        <v>604.11908649928341</v>
      </c>
      <c r="AJ15" s="16">
        <f>Nominal!AJ15*'Real Terms'!$AW$29/'Real Terms'!AJ29</f>
        <v>668.59828529335357</v>
      </c>
      <c r="AK15" s="16">
        <f>Nominal!AK15*'Real Terms'!$AW$29/'Real Terms'!AK29</f>
        <v>809.56750340731219</v>
      </c>
      <c r="AL15" s="16">
        <f>Nominal!AL15*'Real Terms'!$AW$29/'Real Terms'!AL29</f>
        <v>674.56032490787504</v>
      </c>
      <c r="AM15" s="16">
        <f>Nominal!AM15*'Real Terms'!$AW$29/'Real Terms'!AM29</f>
        <v>813.27498945668731</v>
      </c>
      <c r="AN15" s="16">
        <f>Nominal!AN15*'Real Terms'!$AW$29/'Real Terms'!AN29</f>
        <v>764.40983857650133</v>
      </c>
      <c r="AO15" s="16">
        <f>Nominal!AO15*'Real Terms'!$AW$29/'Real Terms'!AO29</f>
        <v>568.9026678971004</v>
      </c>
      <c r="AP15" s="16">
        <f>Nominal!AP15*'Real Terms'!$AW$29/'Real Terms'!AP29</f>
        <v>647.01439716053903</v>
      </c>
      <c r="AQ15" s="16">
        <f>Nominal!AQ15*'Real Terms'!$AW$29/'Real Terms'!AQ29</f>
        <v>843.47948063320121</v>
      </c>
      <c r="AR15" s="16">
        <f>Nominal!AR15*'Real Terms'!$AW$29/'Real Terms'!AR29</f>
        <v>1563.7595600131747</v>
      </c>
      <c r="AS15" s="16">
        <f>Nominal!AS15*'Real Terms'!$AW$29/'Real Terms'!AS29</f>
        <v>1067.329341166075</v>
      </c>
      <c r="AT15" s="16">
        <f>Nominal!AT15*'Real Terms'!$AW$29/'Real Terms'!AT29</f>
        <v>1003.8408656408528</v>
      </c>
      <c r="AU15" s="16">
        <f>Nominal!AU15*'Real Terms'!$AW$29/'Real Terms'!AU29</f>
        <v>887.0263241407107</v>
      </c>
      <c r="AV15" s="16">
        <f>Nominal!AV15*'Real Terms'!$AW$29/'Real Terms'!AV29</f>
        <v>1236.476599989845</v>
      </c>
      <c r="AW15" s="16">
        <f>Nominal!AW15*'Real Terms'!$AW$29/'Real Terms'!AW29</f>
        <v>1762.6586710000001</v>
      </c>
    </row>
    <row r="16" spans="2:49" x14ac:dyDescent="0.25">
      <c r="B16" s="4" t="s">
        <v>101</v>
      </c>
      <c r="C16" s="16">
        <f>Nominal!C16*'Real Terms'!$AW$29/'Real Terms'!C29</f>
        <v>27.169412519957422</v>
      </c>
      <c r="D16" s="16">
        <f>Nominal!D16*'Real Terms'!$AW$29/'Real Terms'!D29</f>
        <v>25.148206154220382</v>
      </c>
      <c r="E16" s="16">
        <f>Nominal!E16*'Real Terms'!$AW$29/'Real Terms'!E29</f>
        <v>37.886364773459306</v>
      </c>
      <c r="F16" s="16">
        <f>Nominal!F16*'Real Terms'!$AW$29/'Real Terms'!F29</f>
        <v>36.898341750841745</v>
      </c>
      <c r="G16" s="16">
        <f>Nominal!G16*'Real Terms'!$AW$29/'Real Terms'!G29</f>
        <v>45.628406310851481</v>
      </c>
      <c r="H16" s="16">
        <f>Nominal!H16*'Real Terms'!$AW$29/'Real Terms'!H29</f>
        <v>41.559904082845257</v>
      </c>
      <c r="I16" s="16">
        <f>Nominal!I16*'Real Terms'!$AW$29/'Real Terms'!I29</f>
        <v>39.22531308831956</v>
      </c>
      <c r="J16" s="16">
        <f>Nominal!J16*'Real Terms'!$AW$29/'Real Terms'!J29</f>
        <v>32.232819470699432</v>
      </c>
      <c r="K16" s="16">
        <f>Nominal!K16*'Real Terms'!$AW$29/'Real Terms'!K29</f>
        <v>44.999017298124755</v>
      </c>
      <c r="L16" s="16">
        <f>Nominal!L16*'Real Terms'!$AW$29/'Real Terms'!L29</f>
        <v>32.42668107257883</v>
      </c>
      <c r="M16" s="16">
        <f>Nominal!M16*'Real Terms'!$AW$29/'Real Terms'!M29</f>
        <v>30.411960761041577</v>
      </c>
      <c r="N16" s="16">
        <f>Nominal!N16*'Real Terms'!$AW$29/'Real Terms'!N29</f>
        <v>37.028402359334159</v>
      </c>
      <c r="O16" s="16">
        <f>Nominal!O16*'Real Terms'!$AW$29/'Real Terms'!O29</f>
        <v>48.407173001181569</v>
      </c>
      <c r="P16" s="16">
        <f>Nominal!P16*'Real Terms'!$AW$29/'Real Terms'!P29</f>
        <v>37.213230723753803</v>
      </c>
      <c r="Q16" s="16">
        <f>Nominal!Q16*'Real Terms'!$AW$29/'Real Terms'!Q29</f>
        <v>39.451518815583164</v>
      </c>
      <c r="R16" s="16">
        <f>Nominal!R16*'Real Terms'!$AW$29/'Real Terms'!R29</f>
        <v>39.349168450292396</v>
      </c>
      <c r="S16" s="16">
        <f>Nominal!S16*'Real Terms'!$AW$29/'Real Terms'!S29</f>
        <v>38.416489714513638</v>
      </c>
      <c r="T16" s="16">
        <f>Nominal!T16*'Real Terms'!$AW$29/'Real Terms'!T29</f>
        <v>39.000882403457254</v>
      </c>
      <c r="U16" s="16">
        <f>Nominal!U16*'Real Terms'!$AW$29/'Real Terms'!U29</f>
        <v>69.907141659025925</v>
      </c>
      <c r="V16" s="16">
        <f>Nominal!V16*'Real Terms'!$AW$29/'Real Terms'!V29</f>
        <v>49.328719320327245</v>
      </c>
      <c r="W16" s="16">
        <f>Nominal!W16*'Real Terms'!$AW$29/'Real Terms'!W29</f>
        <v>49.18683410613086</v>
      </c>
      <c r="X16" s="16">
        <f>Nominal!X16*'Real Terms'!$AW$29/'Real Terms'!X29</f>
        <v>46.334974501164794</v>
      </c>
      <c r="Y16" s="16">
        <f>Nominal!Y16*'Real Terms'!$AW$29/'Real Terms'!Y29</f>
        <v>54.719749643120849</v>
      </c>
      <c r="Z16" s="16">
        <f>Nominal!Z16*'Real Terms'!$AW$29/'Real Terms'!Z29</f>
        <v>47.4218073329208</v>
      </c>
      <c r="AA16" s="16">
        <f>Nominal!AA16*'Real Terms'!$AW$29/'Real Terms'!AA29</f>
        <v>53.029577576894283</v>
      </c>
      <c r="AB16" s="16">
        <f>Nominal!AB16*'Real Terms'!$AW$29/'Real Terms'!AB29</f>
        <v>52.065022767836716</v>
      </c>
      <c r="AC16" s="16">
        <f>Nominal!AC16*'Real Terms'!$AW$29/'Real Terms'!AC29</f>
        <v>43.491660352021675</v>
      </c>
      <c r="AD16" s="16">
        <f>Nominal!AD16*'Real Terms'!$AW$29/'Real Terms'!AD29</f>
        <v>65.967763154177959</v>
      </c>
      <c r="AE16" s="16">
        <f>Nominal!AE16*'Real Terms'!$AW$29/'Real Terms'!AE29</f>
        <v>61.193427470405688</v>
      </c>
      <c r="AF16" s="16">
        <f>Nominal!AF16*'Real Terms'!$AW$29/'Real Terms'!AF29</f>
        <v>56.14330467372509</v>
      </c>
      <c r="AG16" s="16">
        <f>Nominal!AG16*'Real Terms'!$AW$29/'Real Terms'!AG29</f>
        <v>71.382861591027194</v>
      </c>
      <c r="AH16" s="16">
        <f>Nominal!AH16*'Real Terms'!$AW$29/'Real Terms'!AH29</f>
        <v>61.593236919680344</v>
      </c>
      <c r="AI16" s="16">
        <f>Nominal!AI16*'Real Terms'!$AW$29/'Real Terms'!AI29</f>
        <v>63.340982847728839</v>
      </c>
      <c r="AJ16" s="16">
        <f>Nominal!AJ16*'Real Terms'!$AW$29/'Real Terms'!AJ29</f>
        <v>73.066184402972993</v>
      </c>
      <c r="AK16" s="16">
        <f>Nominal!AK16*'Real Terms'!$AW$29/'Real Terms'!AK29</f>
        <v>61.360997468353595</v>
      </c>
      <c r="AL16" s="16">
        <f>Nominal!AL16*'Real Terms'!$AW$29/'Real Terms'!AL29</f>
        <v>55.254544662227765</v>
      </c>
      <c r="AM16" s="16">
        <f>Nominal!AM16*'Real Terms'!$AW$29/'Real Terms'!AM29</f>
        <v>59.302578642191762</v>
      </c>
      <c r="AN16" s="16">
        <f>Nominal!AN16*'Real Terms'!$AW$29/'Real Terms'!AN29</f>
        <v>73.511007748116654</v>
      </c>
      <c r="AO16" s="16">
        <f>Nominal!AO16*'Real Terms'!$AW$29/'Real Terms'!AO29</f>
        <v>62.452543460285625</v>
      </c>
      <c r="AP16" s="16">
        <f>Nominal!AP16*'Real Terms'!$AW$29/'Real Terms'!AP29</f>
        <v>63.145135369571534</v>
      </c>
      <c r="AQ16" s="16">
        <f>Nominal!AQ16*'Real Terms'!$AW$29/'Real Terms'!AQ29</f>
        <v>58.502786347768904</v>
      </c>
      <c r="AR16" s="16">
        <f>Nominal!AR16*'Real Terms'!$AW$29/'Real Terms'!AR29</f>
        <v>65.518261875014602</v>
      </c>
      <c r="AS16" s="16">
        <f>Nominal!AS16*'Real Terms'!$AW$29/'Real Terms'!AS29</f>
        <v>49.937054857262808</v>
      </c>
      <c r="AT16" s="16">
        <f>Nominal!AT16*'Real Terms'!$AW$29/'Real Terms'!AT29</f>
        <v>48.35094290148723</v>
      </c>
      <c r="AU16" s="16">
        <f>Nominal!AU16*'Real Terms'!$AW$29/'Real Terms'!AU29</f>
        <v>45.223963067191285</v>
      </c>
      <c r="AV16" s="16">
        <f>Nominal!AV16*'Real Terms'!$AW$29/'Real Terms'!AV29</f>
        <v>48.271915259487507</v>
      </c>
      <c r="AW16" s="16">
        <f>Nominal!AW16*'Real Terms'!$AW$29/'Real Terms'!AW29</f>
        <v>77.910853349999996</v>
      </c>
    </row>
    <row r="17" spans="2:49" x14ac:dyDescent="0.25">
      <c r="B17" s="4" t="s">
        <v>102</v>
      </c>
      <c r="C17" s="16">
        <f>Nominal!C17*'Real Terms'!$AW$29/'Real Terms'!C29</f>
        <v>0</v>
      </c>
      <c r="D17" s="16">
        <f>Nominal!D17*'Real Terms'!$AW$29/'Real Terms'!D29</f>
        <v>0</v>
      </c>
      <c r="E17" s="16">
        <f>Nominal!E17*'Real Terms'!$AW$29/'Real Terms'!E29</f>
        <v>0</v>
      </c>
      <c r="F17" s="16">
        <f>Nominal!F17*'Real Terms'!$AW$29/'Real Terms'!F29</f>
        <v>0</v>
      </c>
      <c r="G17" s="16">
        <f>Nominal!G17*'Real Terms'!$AW$29/'Real Terms'!G29</f>
        <v>0</v>
      </c>
      <c r="H17" s="16">
        <f>Nominal!H17*'Real Terms'!$AW$29/'Real Terms'!H29</f>
        <v>0</v>
      </c>
      <c r="I17" s="16">
        <f>Nominal!I17*'Real Terms'!$AW$29/'Real Terms'!I29</f>
        <v>0</v>
      </c>
      <c r="J17" s="16">
        <f>Nominal!J17*'Real Terms'!$AW$29/'Real Terms'!J29</f>
        <v>0</v>
      </c>
      <c r="K17" s="16">
        <f>Nominal!K17*'Real Terms'!$AW$29/'Real Terms'!K29</f>
        <v>0</v>
      </c>
      <c r="L17" s="16">
        <f>Nominal!L17*'Real Terms'!$AW$29/'Real Terms'!L29</f>
        <v>0</v>
      </c>
      <c r="M17" s="16">
        <f>Nominal!M17*'Real Terms'!$AW$29/'Real Terms'!M29</f>
        <v>0</v>
      </c>
      <c r="N17" s="16">
        <f>Nominal!N17*'Real Terms'!$AW$29/'Real Terms'!N29</f>
        <v>0</v>
      </c>
      <c r="O17" s="16">
        <f>Nominal!O17*'Real Terms'!$AW$29/'Real Terms'!O29</f>
        <v>0</v>
      </c>
      <c r="P17" s="16">
        <f>Nominal!P17*'Real Terms'!$AW$29/'Real Terms'!P29</f>
        <v>0</v>
      </c>
      <c r="Q17" s="16">
        <f>Nominal!Q17*'Real Terms'!$AW$29/'Real Terms'!Q29</f>
        <v>0</v>
      </c>
      <c r="R17" s="16">
        <f>Nominal!R17*'Real Terms'!$AW$29/'Real Terms'!R29</f>
        <v>0</v>
      </c>
      <c r="S17" s="16">
        <f>Nominal!S17*'Real Terms'!$AW$29/'Real Terms'!S29</f>
        <v>0</v>
      </c>
      <c r="T17" s="16">
        <f>Nominal!T17*'Real Terms'!$AW$29/'Real Terms'!T29</f>
        <v>0</v>
      </c>
      <c r="U17" s="16">
        <f>Nominal!U17*'Real Terms'!$AW$29/'Real Terms'!U29</f>
        <v>0</v>
      </c>
      <c r="V17" s="16">
        <f>Nominal!V17*'Real Terms'!$AW$29/'Real Terms'!V29</f>
        <v>0</v>
      </c>
      <c r="W17" s="16">
        <f>Nominal!W17*'Real Terms'!$AW$29/'Real Terms'!W29</f>
        <v>0</v>
      </c>
      <c r="X17" s="16">
        <f>Nominal!X17*'Real Terms'!$AW$29/'Real Terms'!X29</f>
        <v>0</v>
      </c>
      <c r="Y17" s="16">
        <f>Nominal!Y17*'Real Terms'!$AW$29/'Real Terms'!Y29</f>
        <v>0</v>
      </c>
      <c r="Z17" s="16">
        <f>Nominal!Z17*'Real Terms'!$AW$29/'Real Terms'!Z29</f>
        <v>0</v>
      </c>
      <c r="AA17" s="16">
        <f>Nominal!AA17*'Real Terms'!$AW$29/'Real Terms'!AA29</f>
        <v>32.52844032037909</v>
      </c>
      <c r="AB17" s="16">
        <f>Nominal!AB17*'Real Terms'!$AW$29/'Real Terms'!AB29</f>
        <v>55.416286894582399</v>
      </c>
      <c r="AC17" s="16">
        <f>Nominal!AC17*'Real Terms'!$AW$29/'Real Terms'!AC29</f>
        <v>58.379570998234911</v>
      </c>
      <c r="AD17" s="16">
        <f>Nominal!AD17*'Real Terms'!$AW$29/'Real Terms'!AD29</f>
        <v>66.63491746458746</v>
      </c>
      <c r="AE17" s="16">
        <f>Nominal!AE17*'Real Terms'!$AW$29/'Real Terms'!AE29</f>
        <v>77.057285206382105</v>
      </c>
      <c r="AF17" s="16">
        <f>Nominal!AF17*'Real Terms'!$AW$29/'Real Terms'!AF29</f>
        <v>85.17259181998385</v>
      </c>
      <c r="AG17" s="16">
        <f>Nominal!AG17*'Real Terms'!$AW$29/'Real Terms'!AG29</f>
        <v>97.338503191470934</v>
      </c>
      <c r="AH17" s="16">
        <f>Nominal!AH17*'Real Terms'!$AW$29/'Real Terms'!AH29</f>
        <v>94.30021413966665</v>
      </c>
      <c r="AI17" s="16">
        <f>Nominal!AI17*'Real Terms'!$AW$29/'Real Terms'!AI29</f>
        <v>91.571546073638601</v>
      </c>
      <c r="AJ17" s="16">
        <f>Nominal!AJ17*'Real Terms'!$AW$29/'Real Terms'!AJ29</f>
        <v>92.272584426657971</v>
      </c>
      <c r="AK17" s="16">
        <f>Nominal!AK17*'Real Terms'!$AW$29/'Real Terms'!AK29</f>
        <v>92.765911828427164</v>
      </c>
      <c r="AL17" s="16">
        <f>Nominal!AL17*'Real Terms'!$AW$29/'Real Terms'!AL29</f>
        <v>94.588288320084828</v>
      </c>
      <c r="AM17" s="16">
        <f>Nominal!AM17*'Real Terms'!$AW$29/'Real Terms'!AM29</f>
        <v>89.031808374168563</v>
      </c>
      <c r="AN17" s="16">
        <f>Nominal!AN17*'Real Terms'!$AW$29/'Real Terms'!AN29</f>
        <v>87.899283286004263</v>
      </c>
      <c r="AO17" s="16">
        <f>Nominal!AO17*'Real Terms'!$AW$29/'Real Terms'!AO29</f>
        <v>83.680815973892194</v>
      </c>
      <c r="AP17" s="16">
        <f>Nominal!AP17*'Real Terms'!$AW$29/'Real Terms'!AP29</f>
        <v>79.983838134790616</v>
      </c>
      <c r="AQ17" s="16">
        <f>Nominal!AQ17*'Real Terms'!$AW$29/'Real Terms'!AQ29</f>
        <v>84.952040139639678</v>
      </c>
      <c r="AR17" s="16">
        <f>Nominal!AR17*'Real Terms'!$AW$29/'Real Terms'!AR29</f>
        <v>95.832681548528825</v>
      </c>
      <c r="AS17" s="16">
        <f>Nominal!AS17*'Real Terms'!$AW$29/'Real Terms'!AS29</f>
        <v>54.629934711318825</v>
      </c>
      <c r="AT17" s="16">
        <f>Nominal!AT17*'Real Terms'!$AW$29/'Real Terms'!AT29</f>
        <v>56.70353887716994</v>
      </c>
      <c r="AU17" s="16">
        <f>Nominal!AU17*'Real Terms'!$AW$29/'Real Terms'!AU29</f>
        <v>78.373567063045101</v>
      </c>
      <c r="AV17" s="16">
        <f>Nominal!AV17*'Real Terms'!$AW$29/'Real Terms'!AV29</f>
        <v>80.749755089349435</v>
      </c>
      <c r="AW17" s="16">
        <f>Nominal!AW17*'Real Terms'!$AW$29/'Real Terms'!AW29</f>
        <v>83.597269999999995</v>
      </c>
    </row>
    <row r="18" spans="2:49" x14ac:dyDescent="0.25">
      <c r="B18" s="4" t="s">
        <v>103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</row>
    <row r="19" spans="2:49" x14ac:dyDescent="0.25">
      <c r="B19" s="4" t="s">
        <v>104</v>
      </c>
      <c r="C19" s="16">
        <f>Nominal!C19*'Real Terms'!$AW$29/'Real Terms'!C29</f>
        <v>0</v>
      </c>
      <c r="D19" s="16">
        <f>Nominal!D19*'Real Terms'!$AW$29/'Real Terms'!D29</f>
        <v>33.533953660909752</v>
      </c>
      <c r="E19" s="16">
        <f>Nominal!E19*'Real Terms'!$AW$29/'Real Terms'!E29</f>
        <v>43.789282961133765</v>
      </c>
      <c r="F19" s="16">
        <f>Nominal!F19*'Real Terms'!$AW$29/'Real Terms'!F29</f>
        <v>74.164773496873494</v>
      </c>
      <c r="G19" s="16">
        <f>Nominal!G19*'Real Terms'!$AW$29/'Real Terms'!G29</f>
        <v>75.250537351743674</v>
      </c>
      <c r="H19" s="16">
        <f>Nominal!H19*'Real Terms'!$AW$29/'Real Terms'!H29</f>
        <v>92.481822977675918</v>
      </c>
      <c r="I19" s="16">
        <f>Nominal!I19*'Real Terms'!$AW$29/'Real Terms'!I29</f>
        <v>50.646264713104685</v>
      </c>
      <c r="J19" s="16">
        <f>Nominal!J19*'Real Terms'!$AW$29/'Real Terms'!J29</f>
        <v>104.11879521109012</v>
      </c>
      <c r="K19" s="16">
        <f>Nominal!K19*'Real Terms'!$AW$29/'Real Terms'!K29</f>
        <v>106.98426796785303</v>
      </c>
      <c r="L19" s="16">
        <f>Nominal!L19*'Real Terms'!$AW$29/'Real Terms'!L29</f>
        <v>45.582108231593139</v>
      </c>
      <c r="M19" s="16">
        <f>Nominal!M19*'Real Terms'!$AW$29/'Real Terms'!M29</f>
        <v>30.949066824917281</v>
      </c>
      <c r="N19" s="16">
        <f>Nominal!N19*'Real Terms'!$AW$29/'Real Terms'!N29</f>
        <v>41.847639599669826</v>
      </c>
      <c r="O19" s="16">
        <f>Nominal!O19*'Real Terms'!$AW$29/'Real Terms'!O29</f>
        <v>23.529334153866351</v>
      </c>
      <c r="P19" s="16">
        <f>Nominal!P19*'Real Terms'!$AW$29/'Real Terms'!P29</f>
        <v>51.909416827431691</v>
      </c>
      <c r="Q19" s="16">
        <f>Nominal!Q19*'Real Terms'!$AW$29/'Real Terms'!Q29</f>
        <v>34.901488451332767</v>
      </c>
      <c r="R19" s="16">
        <f>Nominal!R19*'Real Terms'!$AW$29/'Real Terms'!R29</f>
        <v>18.593801842105261</v>
      </c>
      <c r="S19" s="16">
        <f>Nominal!S19*'Real Terms'!$AW$29/'Real Terms'!S29</f>
        <v>39.119282010370959</v>
      </c>
      <c r="T19" s="16">
        <f>Nominal!T19*'Real Terms'!$AW$29/'Real Terms'!T29</f>
        <v>42.331054324339298</v>
      </c>
      <c r="U19" s="16">
        <f>Nominal!U19*'Real Terms'!$AW$29/'Real Terms'!U29</f>
        <v>44.852290653147072</v>
      </c>
      <c r="V19" s="16">
        <f>Nominal!V19*'Real Terms'!$AW$29/'Real Terms'!V29</f>
        <v>58.409333883994123</v>
      </c>
      <c r="W19" s="16">
        <f>Nominal!W19*'Real Terms'!$AW$29/'Real Terms'!W29</f>
        <v>30.239376609994849</v>
      </c>
      <c r="X19" s="16">
        <f>Nominal!X19*'Real Terms'!$AW$29/'Real Terms'!X29</f>
        <v>37.250091157702826</v>
      </c>
      <c r="Y19" s="16">
        <f>Nominal!Y19*'Real Terms'!$AW$29/'Real Terms'!Y29</f>
        <v>40.760032734432684</v>
      </c>
      <c r="Z19" s="16">
        <f>Nominal!Z19*'Real Terms'!$AW$29/'Real Terms'!Z29</f>
        <v>43.416248393469154</v>
      </c>
      <c r="AA19" s="16">
        <f>Nominal!AA19*'Real Terms'!$AW$29/'Real Terms'!AA29</f>
        <v>56.978987862488296</v>
      </c>
      <c r="AB19" s="16">
        <f>Nominal!AB19*'Real Terms'!$AW$29/'Real Terms'!AB29</f>
        <v>39.590805767916343</v>
      </c>
      <c r="AC19" s="16">
        <f>Nominal!AC19*'Real Terms'!$AW$29/'Real Terms'!AC29</f>
        <v>32.64090807940962</v>
      </c>
      <c r="AD19" s="16">
        <f>Nominal!AD19*'Real Terms'!$AW$29/'Real Terms'!AD29</f>
        <v>18.719669211417798</v>
      </c>
      <c r="AE19" s="16">
        <f>Nominal!AE19*'Real Terms'!$AW$29/'Real Terms'!AE29</f>
        <v>22.280869599117828</v>
      </c>
      <c r="AF19" s="16">
        <f>Nominal!AF19*'Real Terms'!$AW$29/'Real Terms'!AF29</f>
        <v>55.91510972216296</v>
      </c>
      <c r="AG19" s="16">
        <f>Nominal!AG19*'Real Terms'!$AW$29/'Real Terms'!AG29</f>
        <v>86.270911561179247</v>
      </c>
      <c r="AH19" s="16">
        <f>Nominal!AH19*'Real Terms'!$AW$29/'Real Terms'!AH29</f>
        <v>82.557334577466335</v>
      </c>
      <c r="AI19" s="16">
        <f>Nominal!AI19*'Real Terms'!$AW$29/'Real Terms'!AI29</f>
        <v>57.126578541068206</v>
      </c>
      <c r="AJ19" s="16">
        <f>Nominal!AJ19*'Real Terms'!$AW$29/'Real Terms'!AJ29</f>
        <v>94.968779300465627</v>
      </c>
      <c r="AK19" s="16">
        <f>Nominal!AK19*'Real Terms'!$AW$29/'Real Terms'!AK29</f>
        <v>89.631621672211168</v>
      </c>
      <c r="AL19" s="16">
        <f>Nominal!AL19*'Real Terms'!$AW$29/'Real Terms'!AL29</f>
        <v>88.032664377108645</v>
      </c>
      <c r="AM19" s="16">
        <f>Nominal!AM19*'Real Terms'!$AW$29/'Real Terms'!AM29</f>
        <v>127.17805444939266</v>
      </c>
      <c r="AN19" s="16">
        <f>Nominal!AN19*'Real Terms'!$AW$29/'Real Terms'!AN29</f>
        <v>67.363290018291963</v>
      </c>
      <c r="AO19" s="16">
        <f>Nominal!AO19*'Real Terms'!$AW$29/'Real Terms'!AO29</f>
        <v>73.285683554775147</v>
      </c>
      <c r="AP19" s="16">
        <f>Nominal!AP19*'Real Terms'!$AW$29/'Real Terms'!AP29</f>
        <v>97.587936480246924</v>
      </c>
      <c r="AQ19" s="16">
        <f>Nominal!AQ19*'Real Terms'!$AW$29/'Real Terms'!AQ29</f>
        <v>99.506058886104583</v>
      </c>
      <c r="AR19" s="16">
        <f>Nominal!AR19*'Real Terms'!$AW$29/'Real Terms'!AR29</f>
        <v>118.20178961406552</v>
      </c>
      <c r="AS19" s="16">
        <f>Nominal!AS19*'Real Terms'!$AW$29/'Real Terms'!AS29</f>
        <v>97.587834913831642</v>
      </c>
      <c r="AT19" s="16">
        <f>Nominal!AT19*'Real Terms'!$AW$29/'Real Terms'!AT29</f>
        <v>106.58383033758498</v>
      </c>
      <c r="AU19" s="16">
        <f>Nominal!AU19*'Real Terms'!$AW$29/'Real Terms'!AU29</f>
        <v>340.71645961301391</v>
      </c>
      <c r="AV19" s="16">
        <f>Nominal!AV19*'Real Terms'!$AW$29/'Real Terms'!AV29</f>
        <v>114.14623779742199</v>
      </c>
      <c r="AW19" s="16">
        <f>Nominal!AW19*'Real Terms'!$AW$29/'Real Terms'!AW29</f>
        <v>142.50842911999999</v>
      </c>
    </row>
    <row r="20" spans="2:49" x14ac:dyDescent="0.25">
      <c r="B20" s="1" t="s">
        <v>105</v>
      </c>
      <c r="C20" s="16">
        <f>Nominal!C20*'Real Terms'!$AW$29/'Real Terms'!C29</f>
        <v>2952.7818355508248</v>
      </c>
      <c r="D20" s="16">
        <f>Nominal!D20*'Real Terms'!$AW$29/'Real Terms'!D29</f>
        <v>3193.266445086354</v>
      </c>
      <c r="E20" s="16">
        <f>Nominal!E20*'Real Terms'!$AW$29/'Real Terms'!E29</f>
        <v>3442.8770329611339</v>
      </c>
      <c r="F20" s="16">
        <f>Nominal!F20*'Real Terms'!$AW$29/'Real Terms'!F29</f>
        <v>3799.8037414141409</v>
      </c>
      <c r="G20" s="16">
        <f>Nominal!G20*'Real Terms'!$AW$29/'Real Terms'!G29</f>
        <v>3737.4225307576567</v>
      </c>
      <c r="H20" s="16">
        <f>Nominal!H20*'Real Terms'!$AW$29/'Real Terms'!H29</f>
        <v>3366.6833225108226</v>
      </c>
      <c r="I20" s="16">
        <f>Nominal!I20*'Real Terms'!$AW$29/'Real Terms'!I29</f>
        <v>3663.7780342146193</v>
      </c>
      <c r="J20" s="16">
        <f>Nominal!J20*'Real Terms'!$AW$29/'Real Terms'!J29</f>
        <v>3909.2242009294273</v>
      </c>
      <c r="K20" s="16">
        <f>Nominal!K20*'Real Terms'!$AW$29/'Real Terms'!K29</f>
        <v>4001.3782429008793</v>
      </c>
      <c r="L20" s="16">
        <f>Nominal!L20*'Real Terms'!$AW$29/'Real Terms'!L29</f>
        <v>4072.445005842259</v>
      </c>
      <c r="M20" s="16">
        <f>Nominal!M20*'Real Terms'!$AW$29/'Real Terms'!M29</f>
        <v>4174.9868944036834</v>
      </c>
      <c r="N20" s="16">
        <f>Nominal!N20*'Real Terms'!$AW$29/'Real Terms'!N29</f>
        <v>4365.084179254367</v>
      </c>
      <c r="O20" s="16">
        <f>Nominal!O20*'Real Terms'!$AW$29/'Real Terms'!O29</f>
        <v>4366.1826439871338</v>
      </c>
      <c r="P20" s="16">
        <f>Nominal!P20*'Real Terms'!$AW$29/'Real Terms'!P29</f>
        <v>4411.4404364303928</v>
      </c>
      <c r="Q20" s="16">
        <f>Nominal!Q20*'Real Terms'!$AW$29/'Real Terms'!Q29</f>
        <v>4577.88905090158</v>
      </c>
      <c r="R20" s="16">
        <f>Nominal!R20*'Real Terms'!$AW$29/'Real Terms'!R29</f>
        <v>4905.6703676520474</v>
      </c>
      <c r="S20" s="16">
        <f>Nominal!S20*'Real Terms'!$AW$29/'Real Terms'!S29</f>
        <v>5390.8639867342863</v>
      </c>
      <c r="T20" s="16">
        <f>Nominal!T20*'Real Terms'!$AW$29/'Real Terms'!T29</f>
        <v>5439.773469219901</v>
      </c>
      <c r="U20" s="16">
        <f>Nominal!U20*'Real Terms'!$AW$29/'Real Terms'!U29</f>
        <v>5519.2142152176248</v>
      </c>
      <c r="V20" s="16">
        <f>Nominal!V20*'Real Terms'!$AW$29/'Real Terms'!V29</f>
        <v>5776.5800607300198</v>
      </c>
      <c r="W20" s="16">
        <f>Nominal!W20*'Real Terms'!$AW$29/'Real Terms'!W29</f>
        <v>6086.0494727537343</v>
      </c>
      <c r="X20" s="16">
        <f>Nominal!X20*'Real Terms'!$AW$29/'Real Terms'!X29</f>
        <v>5930.3019296161756</v>
      </c>
      <c r="Y20" s="16">
        <f>Nominal!Y20*'Real Terms'!$AW$29/'Real Terms'!Y29</f>
        <v>6163.4560320388919</v>
      </c>
      <c r="Z20" s="16">
        <f>Nominal!Z20*'Real Terms'!$AW$29/'Real Terms'!Z29</f>
        <v>7056.4871915770182</v>
      </c>
      <c r="AA20" s="16">
        <f>Nominal!AA20*'Real Terms'!$AW$29/'Real Terms'!AA29</f>
        <v>6684.8424466021679</v>
      </c>
      <c r="AB20" s="16">
        <f>Nominal!AB20*'Real Terms'!$AW$29/'Real Terms'!AB29</f>
        <v>6615.1354335004926</v>
      </c>
      <c r="AC20" s="16">
        <f>Nominal!AC20*'Real Terms'!$AW$29/'Real Terms'!AC29</f>
        <v>7124.2943268369963</v>
      </c>
      <c r="AD20" s="16">
        <f>Nominal!AD20*'Real Terms'!$AW$29/'Real Terms'!AD29</f>
        <v>7922.9764637346143</v>
      </c>
      <c r="AE20" s="16">
        <f>Nominal!AE20*'Real Terms'!$AW$29/'Real Terms'!AE29</f>
        <v>8682.3503201287622</v>
      </c>
      <c r="AF20" s="16">
        <f>Nominal!AF20*'Real Terms'!$AW$29/'Real Terms'!AF29</f>
        <v>8758.0149807397156</v>
      </c>
      <c r="AG20" s="16">
        <f>Nominal!AG20*'Real Terms'!$AW$29/'Real Terms'!AG29</f>
        <v>8797.1431599954667</v>
      </c>
      <c r="AH20" s="16">
        <f>Nominal!AH20*'Real Terms'!$AW$29/'Real Terms'!AH29</f>
        <v>7672.2475387267887</v>
      </c>
      <c r="AI20" s="16">
        <f>Nominal!AI20*'Real Terms'!$AW$29/'Real Terms'!AI29</f>
        <v>6853.19495792208</v>
      </c>
      <c r="AJ20" s="16">
        <f>Nominal!AJ20*'Real Terms'!$AW$29/'Real Terms'!AJ29</f>
        <v>7572.9573826320056</v>
      </c>
      <c r="AK20" s="16">
        <f>Nominal!AK20*'Real Terms'!$AW$29/'Real Terms'!AK29</f>
        <v>7893.7439132336085</v>
      </c>
      <c r="AL20" s="16">
        <f>Nominal!AL20*'Real Terms'!$AW$29/'Real Terms'!AL29</f>
        <v>7636.6329523485738</v>
      </c>
      <c r="AM20" s="16">
        <f>Nominal!AM20*'Real Terms'!$AW$29/'Real Terms'!AM29</f>
        <v>7957.1377188827801</v>
      </c>
      <c r="AN20" s="16">
        <f>Nominal!AN20*'Real Terms'!$AW$29/'Real Terms'!AN29</f>
        <v>8103.0843754236266</v>
      </c>
      <c r="AO20" s="16">
        <f>Nominal!AO20*'Real Terms'!$AW$29/'Real Terms'!AO29</f>
        <v>7420.8469491962451</v>
      </c>
      <c r="AP20" s="16">
        <f>Nominal!AP20*'Real Terms'!$AW$29/'Real Terms'!AP29</f>
        <v>7507.8928124770364</v>
      </c>
      <c r="AQ20" s="16">
        <f>Nominal!AQ20*'Real Terms'!$AW$29/'Real Terms'!AQ29</f>
        <v>8504.3243585453765</v>
      </c>
      <c r="AR20" s="16">
        <f>Nominal!AR20*'Real Terms'!$AW$29/'Real Terms'!AR29</f>
        <v>9790.457434476295</v>
      </c>
      <c r="AS20" s="16">
        <f>Nominal!AS20*'Real Terms'!$AW$29/'Real Terms'!AS29</f>
        <v>9458.6798412289154</v>
      </c>
      <c r="AT20" s="16">
        <f>Nominal!AT20*'Real Terms'!$AW$29/'Real Terms'!AT29</f>
        <v>9511.7245411531549</v>
      </c>
      <c r="AU20" s="16">
        <f>Nominal!AU20*'Real Terms'!$AW$29/'Real Terms'!AU29</f>
        <v>10620.057404645202</v>
      </c>
      <c r="AV20" s="16">
        <f>Nominal!AV20*'Real Terms'!$AW$29/'Real Terms'!AV29</f>
        <v>11972.429943418036</v>
      </c>
      <c r="AW20" s="16">
        <f>Nominal!AW20*'Real Terms'!$AW$29/'Real Terms'!AW29</f>
        <v>13050.34922435</v>
      </c>
    </row>
    <row r="21" spans="2:49" x14ac:dyDescent="0.25">
      <c r="B21" t="s">
        <v>106</v>
      </c>
      <c r="C21" s="13"/>
      <c r="D21" s="13">
        <f>D20/C20-1</f>
        <v>8.1443405889371601E-2</v>
      </c>
      <c r="E21" s="13">
        <f t="shared" ref="E21:AW21" si="0">E20/D20-1</f>
        <v>7.816779218623271E-2</v>
      </c>
      <c r="F21" s="13">
        <f t="shared" si="0"/>
        <v>0.1036710591275527</v>
      </c>
      <c r="G21" s="13">
        <f t="shared" si="0"/>
        <v>-1.6416955953958867E-2</v>
      </c>
      <c r="H21" s="13">
        <f t="shared" si="0"/>
        <v>-9.9196493090032645E-2</v>
      </c>
      <c r="I21" s="13">
        <f t="shared" si="0"/>
        <v>8.8245517396102535E-2</v>
      </c>
      <c r="J21" s="13">
        <f t="shared" si="0"/>
        <v>6.6992641045030554E-2</v>
      </c>
      <c r="K21" s="13">
        <f t="shared" si="0"/>
        <v>2.3573485999995203E-2</v>
      </c>
      <c r="L21" s="13">
        <f t="shared" si="0"/>
        <v>1.7760571140072567E-2</v>
      </c>
      <c r="M21" s="13">
        <f t="shared" si="0"/>
        <v>2.51794409536088E-2</v>
      </c>
      <c r="N21" s="13">
        <f t="shared" si="0"/>
        <v>4.5532426725817476E-2</v>
      </c>
      <c r="O21" s="13">
        <f t="shared" si="0"/>
        <v>2.5164800669541521E-4</v>
      </c>
      <c r="P21" s="13">
        <f t="shared" si="0"/>
        <v>1.036552891473419E-2</v>
      </c>
      <c r="Q21" s="13">
        <f t="shared" si="0"/>
        <v>3.7731125891812489E-2</v>
      </c>
      <c r="R21" s="13">
        <f t="shared" si="0"/>
        <v>7.1600974402364237E-2</v>
      </c>
      <c r="S21" s="13">
        <f t="shared" si="0"/>
        <v>9.8904651702976576E-2</v>
      </c>
      <c r="T21" s="13">
        <f t="shared" si="0"/>
        <v>9.0726611923377387E-3</v>
      </c>
      <c r="U21" s="13">
        <f t="shared" si="0"/>
        <v>1.4603686430552099E-2</v>
      </c>
      <c r="V21" s="13">
        <f t="shared" si="0"/>
        <v>4.663088538994975E-2</v>
      </c>
      <c r="W21" s="13">
        <f t="shared" si="0"/>
        <v>5.3573119176089978E-2</v>
      </c>
      <c r="X21" s="13">
        <f t="shared" si="0"/>
        <v>-2.5590909806897821E-2</v>
      </c>
      <c r="Y21" s="13">
        <f t="shared" si="0"/>
        <v>3.9315722064391823E-2</v>
      </c>
      <c r="Z21" s="13">
        <f t="shared" si="0"/>
        <v>0.14489130041586562</v>
      </c>
      <c r="AA21" s="13">
        <f t="shared" si="0"/>
        <v>-5.266710402570618E-2</v>
      </c>
      <c r="AB21" s="13">
        <f t="shared" si="0"/>
        <v>-1.0427622439644235E-2</v>
      </c>
      <c r="AC21" s="13">
        <f t="shared" si="0"/>
        <v>7.6968778410493544E-2</v>
      </c>
      <c r="AD21" s="13">
        <f t="shared" si="0"/>
        <v>0.11210684178066699</v>
      </c>
      <c r="AE21" s="13">
        <f t="shared" si="0"/>
        <v>9.5844517508033356E-2</v>
      </c>
      <c r="AF21" s="13">
        <f t="shared" si="0"/>
        <v>8.7147670643439312E-3</v>
      </c>
      <c r="AG21" s="13">
        <f t="shared" si="0"/>
        <v>4.4676995120240814E-3</v>
      </c>
      <c r="AH21" s="13">
        <f t="shared" si="0"/>
        <v>-0.12787055988631402</v>
      </c>
      <c r="AI21" s="13">
        <f t="shared" si="0"/>
        <v>-0.10675523393509156</v>
      </c>
      <c r="AJ21" s="13">
        <f t="shared" si="0"/>
        <v>0.10502582067622379</v>
      </c>
      <c r="AK21" s="13">
        <f t="shared" si="0"/>
        <v>4.2359479182769721E-2</v>
      </c>
      <c r="AL21" s="13">
        <f t="shared" si="0"/>
        <v>-3.2571484926689376E-2</v>
      </c>
      <c r="AM21" s="13">
        <f t="shared" si="0"/>
        <v>4.1969382126142207E-2</v>
      </c>
      <c r="AN21" s="13">
        <f t="shared" si="0"/>
        <v>1.8341602432556448E-2</v>
      </c>
      <c r="AO21" s="13">
        <f t="shared" si="0"/>
        <v>-8.4194782457971629E-2</v>
      </c>
      <c r="AP21" s="13">
        <f t="shared" si="0"/>
        <v>1.1729909520667325E-2</v>
      </c>
      <c r="AQ21" s="13">
        <f t="shared" si="0"/>
        <v>0.13271787050721007</v>
      </c>
      <c r="AR21" s="13">
        <f t="shared" si="0"/>
        <v>0.15123283422728084</v>
      </c>
      <c r="AS21" s="13">
        <f t="shared" si="0"/>
        <v>-3.388785411384887E-2</v>
      </c>
      <c r="AT21" s="13">
        <f t="shared" si="0"/>
        <v>5.6080447604354156E-3</v>
      </c>
      <c r="AU21" s="13">
        <f t="shared" si="0"/>
        <v>0.11652280916008095</v>
      </c>
      <c r="AV21" s="13">
        <f t="shared" si="0"/>
        <v>0.12734135864287399</v>
      </c>
      <c r="AW21" s="13">
        <f t="shared" si="0"/>
        <v>9.0033459040999686E-2</v>
      </c>
    </row>
    <row r="22" spans="2:49" x14ac:dyDescent="0.25">
      <c r="B22" s="8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2:49" x14ac:dyDescent="0.25">
      <c r="B23" s="4" t="s">
        <v>107</v>
      </c>
      <c r="C23" s="16">
        <f>Nominal!C23*'Real Terms'!$AW$29/'Real Terms'!C29</f>
        <v>0</v>
      </c>
      <c r="D23" s="16">
        <f>Nominal!D23*'Real Terms'!$AW$29/'Real Terms'!D29</f>
        <v>8.6026202870347852</v>
      </c>
      <c r="E23" s="16">
        <f>Nominal!E23*'Real Terms'!$AW$29/'Real Terms'!E29</f>
        <v>0</v>
      </c>
      <c r="F23" s="16">
        <f>Nominal!F23*'Real Terms'!$AW$29/'Real Terms'!F29</f>
        <v>14.652126022126021</v>
      </c>
      <c r="G23" s="16">
        <f>Nominal!G23*'Real Terms'!$AW$29/'Real Terms'!G29</f>
        <v>15.453881217914676</v>
      </c>
      <c r="H23" s="16">
        <f>Nominal!H23*'Real Terms'!$AW$29/'Real Terms'!H29</f>
        <v>861.6333012477719</v>
      </c>
      <c r="I23" s="16">
        <f>Nominal!I23*'Real Terms'!$AW$29/'Real Terms'!I29</f>
        <v>146.83038127199805</v>
      </c>
      <c r="J23" s="16">
        <f>Nominal!J23*'Real Terms'!$AW$29/'Real Terms'!J29</f>
        <v>-6.5864267091997473</v>
      </c>
      <c r="K23" s="16">
        <f>Nominal!K23*'Real Terms'!$AW$29/'Real Terms'!K29</f>
        <v>79.457698622273227</v>
      </c>
      <c r="L23" s="16">
        <f>Nominal!L23*'Real Terms'!$AW$29/'Real Terms'!L29</f>
        <v>38.186354130776714</v>
      </c>
      <c r="M23" s="16">
        <f>Nominal!M23*'Real Terms'!$AW$29/'Real Terms'!M29</f>
        <v>32.611156236512734</v>
      </c>
      <c r="N23" s="16">
        <f>Nominal!N23*'Real Terms'!$AW$29/'Real Terms'!N29</f>
        <v>7.9417758976475445</v>
      </c>
      <c r="O23" s="16">
        <f>Nominal!O23*'Real Terms'!$AW$29/'Real Terms'!O29</f>
        <v>-18.49621717867927</v>
      </c>
      <c r="P23" s="16">
        <f>Nominal!P23*'Real Terms'!$AW$29/'Real Terms'!P29</f>
        <v>-55.599068081398961</v>
      </c>
      <c r="Q23" s="16">
        <f>Nominal!Q23*'Real Terms'!$AW$29/'Real Terms'!Q29</f>
        <v>50.294525690507776</v>
      </c>
      <c r="R23" s="16">
        <f>Nominal!R23*'Real Terms'!$AW$29/'Real Terms'!R29</f>
        <v>2.0290467251461988</v>
      </c>
      <c r="S23" s="16">
        <f>Nominal!S23*'Real Terms'!$AW$29/'Real Terms'!S29</f>
        <v>0</v>
      </c>
      <c r="T23" s="16">
        <f>Nominal!T23*'Real Terms'!$AW$29/'Real Terms'!T29</f>
        <v>-27.096238157238627</v>
      </c>
      <c r="U23" s="16">
        <f>Nominal!U23*'Real Terms'!$AW$29/'Real Terms'!U29</f>
        <v>15.936528180788521</v>
      </c>
      <c r="V23" s="16">
        <f>Nominal!V23*'Real Terms'!$AW$29/'Real Terms'!V29</f>
        <v>134.03696245017829</v>
      </c>
      <c r="W23" s="16">
        <f>Nominal!W23*'Real Terms'!$AW$29/'Real Terms'!W29</f>
        <v>56.788783719732102</v>
      </c>
      <c r="X23" s="16">
        <f>Nominal!X23*'Real Terms'!$AW$29/'Real Terms'!X29</f>
        <v>40.015628228501967</v>
      </c>
      <c r="Y23" s="16">
        <f>Nominal!Y23*'Real Terms'!$AW$29/'Real Terms'!Y29</f>
        <v>54.935527295102148</v>
      </c>
      <c r="Z23" s="16">
        <f>Nominal!Z23*'Real Terms'!$AW$29/'Real Terms'!Z29</f>
        <v>7.0732102056359478</v>
      </c>
      <c r="AA23" s="16">
        <f>Nominal!AA23*'Real Terms'!$AW$29/'Real Terms'!AA29</f>
        <v>153.97619990415316</v>
      </c>
      <c r="AB23" s="16">
        <f>Nominal!AB23*'Real Terms'!$AW$29/'Real Terms'!AB29</f>
        <v>98.264761338153846</v>
      </c>
      <c r="AC23" s="16">
        <f>Nominal!AC23*'Real Terms'!$AW$29/'Real Terms'!AC29</f>
        <v>546.7564568127882</v>
      </c>
      <c r="AD23" s="16">
        <f>Nominal!AD23*'Real Terms'!$AW$29/'Real Terms'!AD29</f>
        <v>101.36362426394953</v>
      </c>
      <c r="AE23" s="16">
        <f>Nominal!AE23*'Real Terms'!$AW$29/'Real Terms'!AE29</f>
        <v>-97.195138010177814</v>
      </c>
      <c r="AF23" s="16">
        <f>Nominal!AF23*'Real Terms'!$AW$29/'Real Terms'!AF29</f>
        <v>1.2861373494290715E-3</v>
      </c>
      <c r="AG23" s="16">
        <f>Nominal!AG23*'Real Terms'!$AW$29/'Real Terms'!AG29</f>
        <v>68.967906370167327</v>
      </c>
      <c r="AH23" s="16">
        <f>Nominal!AH23*'Real Terms'!$AW$29/'Real Terms'!AH29</f>
        <v>535.36270016626008</v>
      </c>
      <c r="AI23" s="16">
        <f>Nominal!AI23*'Real Terms'!$AW$29/'Real Terms'!AI29</f>
        <v>685.3421721504277</v>
      </c>
      <c r="AJ23" s="16">
        <f>Nominal!AJ23*'Real Terms'!$AW$29/'Real Terms'!AJ29</f>
        <v>87.573883893142764</v>
      </c>
      <c r="AK23" s="16">
        <f>Nominal!AK23*'Real Terms'!$AW$29/'Real Terms'!AK29</f>
        <v>19.975453106998284</v>
      </c>
      <c r="AL23" s="16">
        <f>Nominal!AL23*'Real Terms'!$AW$29/'Real Terms'!AL29</f>
        <v>0.8027294624052459</v>
      </c>
      <c r="AM23" s="16">
        <f>Nominal!AM23*'Real Terms'!$AW$29/'Real Terms'!AM29</f>
        <v>0.58398067810266296</v>
      </c>
      <c r="AN23" s="16">
        <f>Nominal!AN23*'Real Terms'!$AW$29/'Real Terms'!AN29</f>
        <v>53.890632014633574</v>
      </c>
      <c r="AO23" s="16">
        <f>Nominal!AO23*'Real Terms'!$AW$29/'Real Terms'!AO29</f>
        <v>0</v>
      </c>
      <c r="AP23" s="16">
        <f>Nominal!AP23*'Real Terms'!$AW$29/'Real Terms'!AP29</f>
        <v>734.39705923762301</v>
      </c>
      <c r="AQ23" s="16">
        <f>Nominal!AQ23*'Real Terms'!$AW$29/'Real Terms'!AQ29</f>
        <v>80.859841469582847</v>
      </c>
      <c r="AR23" s="16">
        <f>Nominal!AR23*'Real Terms'!$AW$29/'Real Terms'!AR29</f>
        <v>-121.25767869405686</v>
      </c>
      <c r="AS23" s="16">
        <f>Nominal!AS23*'Real Terms'!$AW$29/'Real Terms'!AS29</f>
        <v>387.94473460196451</v>
      </c>
      <c r="AT23" s="16">
        <f>Nominal!AT23*'Real Terms'!$AW$29/'Real Terms'!AT29</f>
        <v>-40.233631319485724</v>
      </c>
      <c r="AU23" s="16">
        <f>Nominal!AU23*'Real Terms'!$AW$29/'Real Terms'!AU29</f>
        <v>-991.03994197472571</v>
      </c>
      <c r="AV23" s="16">
        <f>Nominal!AV23*'Real Terms'!$AW$29/'Real Terms'!AV29</f>
        <v>-722.7578914714536</v>
      </c>
      <c r="AW23" s="16">
        <f>Nominal!AW23*'Real Terms'!$AW$29/'Real Terms'!AW29</f>
        <v>139.77858865000002</v>
      </c>
    </row>
    <row r="24" spans="2:49" x14ac:dyDescent="0.25">
      <c r="B24" s="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</row>
    <row r="25" spans="2:49" x14ac:dyDescent="0.25">
      <c r="B25" s="4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</row>
    <row r="26" spans="2:49" x14ac:dyDescent="0.25">
      <c r="B26" s="11" t="s">
        <v>112</v>
      </c>
      <c r="C26" s="16">
        <f>Nominal!C26*'Real Terms'!$AW$29/'Real Terms'!C29</f>
        <v>2952.7818355508248</v>
      </c>
      <c r="D26" s="16">
        <f>Nominal!D26*'Real Terms'!$AW$29/'Real Terms'!D29</f>
        <v>3201.8690653733888</v>
      </c>
      <c r="E26" s="16">
        <f>Nominal!E26*'Real Terms'!$AW$29/'Real Terms'!E29</f>
        <v>3442.8770329611339</v>
      </c>
      <c r="F26" s="16">
        <f>Nominal!F26*'Real Terms'!$AW$29/'Real Terms'!F29</f>
        <v>3814.455867436267</v>
      </c>
      <c r="G26" s="16">
        <f>Nominal!G26*'Real Terms'!$AW$29/'Real Terms'!G29</f>
        <v>3752.876411975571</v>
      </c>
      <c r="H26" s="16">
        <f>Nominal!H26*'Real Terms'!$AW$29/'Real Terms'!H29</f>
        <v>4228.3166237585938</v>
      </c>
      <c r="I26" s="16">
        <f>Nominal!I26*'Real Terms'!$AW$29/'Real Terms'!I29</f>
        <v>3810.6084154866171</v>
      </c>
      <c r="J26" s="16">
        <f>Nominal!J26*'Real Terms'!$AW$29/'Real Terms'!J29</f>
        <v>3902.6377742202276</v>
      </c>
      <c r="K26" s="16">
        <f>Nominal!K26*'Real Terms'!$AW$29/'Real Terms'!K29</f>
        <v>4080.8359415231525</v>
      </c>
      <c r="L26" s="16">
        <f>Nominal!L26*'Real Terms'!$AW$29/'Real Terms'!L29</f>
        <v>4110.6313599730356</v>
      </c>
      <c r="M26" s="16">
        <f>Nominal!M26*'Real Terms'!$AW$29/'Real Terms'!M29</f>
        <v>4207.5980506401957</v>
      </c>
      <c r="N26" s="16">
        <f>Nominal!N26*'Real Terms'!$AW$29/'Real Terms'!N29</f>
        <v>4373.0259551520139</v>
      </c>
      <c r="O26" s="16">
        <f>Nominal!O26*'Real Terms'!$AW$29/'Real Terms'!O29</f>
        <v>4347.6864268084546</v>
      </c>
      <c r="P26" s="16">
        <f>Nominal!P26*'Real Terms'!$AW$29/'Real Terms'!P29</f>
        <v>4355.8413683489944</v>
      </c>
      <c r="Q26" s="16">
        <f>Nominal!Q26*'Real Terms'!$AW$29/'Real Terms'!Q29</f>
        <v>4628.1835765920869</v>
      </c>
      <c r="R26" s="16">
        <f>Nominal!R26*'Real Terms'!$AW$29/'Real Terms'!R29</f>
        <v>4907.6994143771935</v>
      </c>
      <c r="S26" s="16">
        <f>Nominal!S26*'Real Terms'!$AW$29/'Real Terms'!S29</f>
        <v>5390.8639867342863</v>
      </c>
      <c r="T26" s="16">
        <f>Nominal!T26*'Real Terms'!$AW$29/'Real Terms'!T29</f>
        <v>5412.677231062662</v>
      </c>
      <c r="U26" s="16">
        <f>Nominal!U26*'Real Terms'!$AW$29/'Real Terms'!U29</f>
        <v>5535.1507433984143</v>
      </c>
      <c r="V26" s="16">
        <f>Nominal!V26*'Real Terms'!$AW$29/'Real Terms'!V29</f>
        <v>5910.617023180198</v>
      </c>
      <c r="W26" s="16">
        <f>Nominal!W26*'Real Terms'!$AW$29/'Real Terms'!W29</f>
        <v>6142.8382564734666</v>
      </c>
      <c r="X26" s="16">
        <f>Nominal!X26*'Real Terms'!$AW$29/'Real Terms'!X29</f>
        <v>5970.3175578446771</v>
      </c>
      <c r="Y26" s="16">
        <f>Nominal!Y26*'Real Terms'!$AW$29/'Real Terms'!Y29</f>
        <v>6218.3915593339943</v>
      </c>
      <c r="Z26" s="16">
        <f>Nominal!Z26*'Real Terms'!$AW$29/'Real Terms'!Z29</f>
        <v>7063.5604017826554</v>
      </c>
      <c r="AA26" s="16">
        <f>Nominal!AA26*'Real Terms'!$AW$29/'Real Terms'!AA29</f>
        <v>6838.8186465063209</v>
      </c>
      <c r="AB26" s="16">
        <f>Nominal!AB26*'Real Terms'!$AW$29/'Real Terms'!AB29</f>
        <v>6713.4001948386458</v>
      </c>
      <c r="AC26" s="16">
        <f>Nominal!AC26*'Real Terms'!$AW$29/'Real Terms'!AC29</f>
        <v>7671.0507836497827</v>
      </c>
      <c r="AD26" s="16">
        <f>Nominal!AD26*'Real Terms'!$AW$29/'Real Terms'!AD29</f>
        <v>8024.3400879985647</v>
      </c>
      <c r="AE26" s="16">
        <f>Nominal!AE26*'Real Terms'!$AW$29/'Real Terms'!AE29</f>
        <v>8585.1551821185822</v>
      </c>
      <c r="AF26" s="16">
        <f>Nominal!AF26*'Real Terms'!$AW$29/'Real Terms'!AF29</f>
        <v>8758.0162668770663</v>
      </c>
      <c r="AG26" s="16">
        <f>Nominal!AG26*'Real Terms'!$AW$29/'Real Terms'!AG29</f>
        <v>8866.1110663656327</v>
      </c>
      <c r="AH26" s="16">
        <f>Nominal!AH26*'Real Terms'!$AW$29/'Real Terms'!AH29</f>
        <v>8207.6102388930485</v>
      </c>
      <c r="AI26" s="16">
        <f>Nominal!AI26*'Real Terms'!$AW$29/'Real Terms'!AI29</f>
        <v>7538.5371300725074</v>
      </c>
      <c r="AJ26" s="16">
        <f>Nominal!AJ26*'Real Terms'!$AW$29/'Real Terms'!AJ29</f>
        <v>7660.5312665251486</v>
      </c>
      <c r="AK26" s="16">
        <f>Nominal!AK26*'Real Terms'!$AW$29/'Real Terms'!AK29</f>
        <v>7913.7193663406069</v>
      </c>
      <c r="AL26" s="16">
        <f>Nominal!AL26*'Real Terms'!$AW$29/'Real Terms'!AL29</f>
        <v>7637.43568181098</v>
      </c>
      <c r="AM26" s="16">
        <f>Nominal!AM26*'Real Terms'!$AW$29/'Real Terms'!AM29</f>
        <v>7957.7216995608833</v>
      </c>
      <c r="AN26" s="16">
        <f>Nominal!AN26*'Real Terms'!$AW$29/'Real Terms'!AN29</f>
        <v>8156.97500743826</v>
      </c>
      <c r="AO26" s="16">
        <f>Nominal!AO26*'Real Terms'!$AW$29/'Real Terms'!AO29</f>
        <v>7420.8469491962451</v>
      </c>
      <c r="AP26" s="16">
        <f>Nominal!AP26*'Real Terms'!$AW$29/'Real Terms'!AP29</f>
        <v>8242.2898717146581</v>
      </c>
      <c r="AQ26" s="16">
        <f>Nominal!AQ26*'Real Terms'!$AW$29/'Real Terms'!AQ29</f>
        <v>8585.1842000149609</v>
      </c>
      <c r="AR26" s="16">
        <f>Nominal!AR26*'Real Terms'!$AW$29/'Real Terms'!AR29</f>
        <v>9669.1997557822378</v>
      </c>
      <c r="AS26" s="16">
        <f>Nominal!AS26*'Real Terms'!$AW$29/'Real Terms'!AS29</f>
        <v>9846.6245758308796</v>
      </c>
      <c r="AT26" s="16">
        <f>Nominal!AT26*'Real Terms'!$AW$29/'Real Terms'!AT29</f>
        <v>9471.4909098336702</v>
      </c>
      <c r="AU26" s="16">
        <f>Nominal!AU26*'Real Terms'!$AW$29/'Real Terms'!AU29</f>
        <v>9629.0174626704757</v>
      </c>
      <c r="AV26" s="16">
        <f>Nominal!AV26*'Real Terms'!$AW$29/'Real Terms'!AV29</f>
        <v>11249.672051946583</v>
      </c>
      <c r="AW26" s="16">
        <f>Nominal!AW26*'Real Terms'!$AW$29/'Real Terms'!AW29</f>
        <v>13190.127813000001</v>
      </c>
    </row>
    <row r="27" spans="2:49" x14ac:dyDescent="0.25"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</row>
    <row r="28" spans="2:49" x14ac:dyDescent="0.25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</row>
    <row r="29" spans="2:49" x14ac:dyDescent="0.25">
      <c r="B29" t="s">
        <v>111</v>
      </c>
      <c r="C29" s="19">
        <v>62.633333333333333</v>
      </c>
      <c r="D29" s="19">
        <v>68.516666666666666</v>
      </c>
      <c r="E29" s="19">
        <v>77.616666666666674</v>
      </c>
      <c r="F29" s="19">
        <v>86.625</v>
      </c>
      <c r="G29" s="19">
        <v>94.149999999999991</v>
      </c>
      <c r="H29" s="19">
        <v>98.174999999999997</v>
      </c>
      <c r="I29" s="19">
        <v>101.80833333333332</v>
      </c>
      <c r="J29" s="19">
        <v>105.8</v>
      </c>
      <c r="K29" s="19">
        <v>108.87500000000001</v>
      </c>
      <c r="L29" s="19">
        <v>111.25833333333334</v>
      </c>
      <c r="M29" s="19">
        <v>115.85</v>
      </c>
      <c r="N29" s="19">
        <v>121.15</v>
      </c>
      <c r="O29" s="19">
        <v>126.94999999999999</v>
      </c>
      <c r="P29" s="19">
        <v>133.90833333333336</v>
      </c>
      <c r="Q29" s="19">
        <v>138.18333333333334</v>
      </c>
      <c r="R29" s="19">
        <v>142.5</v>
      </c>
      <c r="S29" s="19">
        <v>146.24166666666667</v>
      </c>
      <c r="T29" s="19">
        <v>150.40833333333333</v>
      </c>
      <c r="U29" s="19">
        <v>154.50833333333335</v>
      </c>
      <c r="V29" s="19">
        <v>158.9</v>
      </c>
      <c r="W29" s="19">
        <v>161.75</v>
      </c>
      <c r="X29" s="19">
        <v>164.55</v>
      </c>
      <c r="Y29" s="19">
        <v>169.29166666666666</v>
      </c>
      <c r="Z29" s="19">
        <v>175.06666666666666</v>
      </c>
      <c r="AA29" s="19">
        <v>178.16666666666669</v>
      </c>
      <c r="AB29" s="19">
        <v>182.09166666666667</v>
      </c>
      <c r="AC29" s="19">
        <v>186.10833333333332</v>
      </c>
      <c r="AD29" s="19">
        <v>191.7</v>
      </c>
      <c r="AE29" s="19">
        <v>198.94166666666666</v>
      </c>
      <c r="AF29" s="19">
        <v>204.11199999999999</v>
      </c>
      <c r="AG29" s="19">
        <v>211.684</v>
      </c>
      <c r="AH29" s="19">
        <v>214.64858333333333</v>
      </c>
      <c r="AI29" s="19">
        <v>216.76133333333334</v>
      </c>
      <c r="AJ29" s="19">
        <v>221.06133333333335</v>
      </c>
      <c r="AK29" s="19">
        <v>227.55349999999999</v>
      </c>
      <c r="AL29" s="19">
        <v>231.38866666666667</v>
      </c>
      <c r="AM29" s="19">
        <v>234.989</v>
      </c>
      <c r="AN29" s="19">
        <v>236.67041666666668</v>
      </c>
      <c r="AO29" s="19">
        <v>238.24291666666667</v>
      </c>
      <c r="AP29" s="19">
        <v>242.67516666666666</v>
      </c>
      <c r="AQ29" s="19">
        <v>248.13149999999999</v>
      </c>
      <c r="AR29" s="19">
        <v>253.25758333333334</v>
      </c>
      <c r="AS29" s="19">
        <v>257.26766666666663</v>
      </c>
      <c r="AT29" s="19">
        <v>263.14608333333331</v>
      </c>
      <c r="AU29" s="19">
        <v>282.02566666666667</v>
      </c>
      <c r="AV29" s="19">
        <v>299.65491666666668</v>
      </c>
      <c r="AW29" s="19">
        <v>309.57083333333333</v>
      </c>
    </row>
    <row r="32" spans="2:49" x14ac:dyDescent="0.25">
      <c r="B32" t="s">
        <v>113</v>
      </c>
    </row>
  </sheetData>
  <phoneticPr fontId="6" type="noConversion"/>
  <conditionalFormatting sqref="D22:AW22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DD876-67BB-4F85-9EB1-9F2205837DB6}">
  <dimension ref="B1:C118"/>
  <sheetViews>
    <sheetView topLeftCell="A83" workbookViewId="0">
      <selection activeCell="C72" sqref="C72:C118"/>
    </sheetView>
  </sheetViews>
  <sheetFormatPr defaultRowHeight="15" x14ac:dyDescent="0.25"/>
  <cols>
    <col min="2" max="2" width="22.42578125" bestFit="1" customWidth="1"/>
    <col min="3" max="3" width="74.7109375" bestFit="1" customWidth="1"/>
  </cols>
  <sheetData>
    <row r="1" spans="2:3" x14ac:dyDescent="0.25">
      <c r="C1" t="s">
        <v>115</v>
      </c>
    </row>
    <row r="2" spans="2:3" x14ac:dyDescent="0.25">
      <c r="B2" t="s">
        <v>116</v>
      </c>
      <c r="C2" t="s">
        <v>117</v>
      </c>
    </row>
    <row r="3" spans="2:3" x14ac:dyDescent="0.25">
      <c r="B3" t="s">
        <v>118</v>
      </c>
      <c r="C3" t="s">
        <v>119</v>
      </c>
    </row>
    <row r="4" spans="2:3" x14ac:dyDescent="0.25">
      <c r="B4" t="s">
        <v>120</v>
      </c>
      <c r="C4" t="s">
        <v>121</v>
      </c>
    </row>
    <row r="5" spans="2:3" x14ac:dyDescent="0.25">
      <c r="B5" t="s">
        <v>122</v>
      </c>
      <c r="C5" t="s">
        <v>123</v>
      </c>
    </row>
    <row r="6" spans="2:3" x14ac:dyDescent="0.25">
      <c r="B6" t="s">
        <v>124</v>
      </c>
      <c r="C6" t="s">
        <v>125</v>
      </c>
    </row>
    <row r="7" spans="2:3" x14ac:dyDescent="0.25">
      <c r="B7" t="s">
        <v>126</v>
      </c>
      <c r="C7" t="s">
        <v>127</v>
      </c>
    </row>
    <row r="8" spans="2:3" x14ac:dyDescent="0.25">
      <c r="B8" s="20">
        <v>5295</v>
      </c>
      <c r="C8">
        <v>9.9411320358184003</v>
      </c>
    </row>
    <row r="9" spans="2:3" x14ac:dyDescent="0.25">
      <c r="B9" s="20">
        <v>5660</v>
      </c>
      <c r="C9">
        <v>10.082532211160636</v>
      </c>
    </row>
    <row r="10" spans="2:3" x14ac:dyDescent="0.25">
      <c r="B10" s="20">
        <v>6026</v>
      </c>
      <c r="C10">
        <v>10.374599545107666</v>
      </c>
    </row>
    <row r="11" spans="2:3" x14ac:dyDescent="0.25">
      <c r="B11" s="20">
        <v>6391</v>
      </c>
      <c r="C11">
        <v>11.774898012559992</v>
      </c>
    </row>
    <row r="12" spans="2:3" x14ac:dyDescent="0.25">
      <c r="B12" s="20">
        <v>6756</v>
      </c>
      <c r="C12">
        <v>13.800461054156866</v>
      </c>
    </row>
    <row r="13" spans="2:3" x14ac:dyDescent="0.25">
      <c r="B13" s="20">
        <v>7121</v>
      </c>
      <c r="C13">
        <v>16.218887414826174</v>
      </c>
    </row>
    <row r="14" spans="2:3" x14ac:dyDescent="0.25">
      <c r="B14" s="20">
        <v>7487</v>
      </c>
      <c r="C14">
        <v>19.063920074640382</v>
      </c>
    </row>
    <row r="15" spans="2:3" x14ac:dyDescent="0.25">
      <c r="B15" s="20">
        <v>7852</v>
      </c>
      <c r="C15">
        <v>19.104206905951546</v>
      </c>
    </row>
    <row r="16" spans="2:3" x14ac:dyDescent="0.25">
      <c r="B16" s="20">
        <v>8217</v>
      </c>
      <c r="C16">
        <v>17.140434469810057</v>
      </c>
    </row>
    <row r="17" spans="2:3" x14ac:dyDescent="0.25">
      <c r="B17" s="20">
        <v>8582</v>
      </c>
      <c r="C17">
        <v>16.775905777297215</v>
      </c>
    </row>
    <row r="18" spans="2:3" x14ac:dyDescent="0.25">
      <c r="B18" s="20">
        <v>8948</v>
      </c>
      <c r="C18">
        <v>17.165656993106804</v>
      </c>
    </row>
    <row r="19" spans="2:3" x14ac:dyDescent="0.25">
      <c r="B19" s="20">
        <v>9313</v>
      </c>
      <c r="C19">
        <v>17.224034972945216</v>
      </c>
    </row>
    <row r="20" spans="2:3" x14ac:dyDescent="0.25">
      <c r="B20" s="20">
        <v>9678</v>
      </c>
      <c r="C20">
        <v>17.807574389107685</v>
      </c>
    </row>
    <row r="21" spans="2:3" x14ac:dyDescent="0.25">
      <c r="B21" s="20">
        <v>10043</v>
      </c>
      <c r="C21">
        <v>17.490917571499342</v>
      </c>
    </row>
    <row r="22" spans="2:3" x14ac:dyDescent="0.25">
      <c r="B22" s="20">
        <v>10409</v>
      </c>
      <c r="C22">
        <v>17.2450998557572</v>
      </c>
    </row>
    <row r="23" spans="2:3" x14ac:dyDescent="0.25">
      <c r="B23" s="20">
        <v>10774</v>
      </c>
      <c r="C23">
        <v>17.100567993774785</v>
      </c>
    </row>
    <row r="24" spans="2:3" x14ac:dyDescent="0.25">
      <c r="B24" s="20">
        <v>11139</v>
      </c>
      <c r="C24">
        <v>17.117068509416125</v>
      </c>
    </row>
    <row r="25" spans="2:3" x14ac:dyDescent="0.25">
      <c r="B25" s="20">
        <v>11504</v>
      </c>
      <c r="C25">
        <v>15.981865018271305</v>
      </c>
    </row>
    <row r="26" spans="2:3" x14ac:dyDescent="0.25">
      <c r="B26" s="20">
        <v>11870</v>
      </c>
      <c r="C26">
        <v>14.414967609335617</v>
      </c>
    </row>
    <row r="27" spans="2:3" x14ac:dyDescent="0.25">
      <c r="B27" s="20">
        <v>12235</v>
      </c>
      <c r="C27">
        <v>12.990499404544581</v>
      </c>
    </row>
    <row r="28" spans="2:3" x14ac:dyDescent="0.25">
      <c r="B28" s="20">
        <v>12600</v>
      </c>
      <c r="C28">
        <v>13.241753433350937</v>
      </c>
    </row>
    <row r="29" spans="2:3" x14ac:dyDescent="0.25">
      <c r="B29" s="20">
        <v>12965</v>
      </c>
      <c r="C29">
        <v>13.591770940666962</v>
      </c>
    </row>
    <row r="30" spans="2:3" x14ac:dyDescent="0.25">
      <c r="B30" s="20">
        <v>13331</v>
      </c>
      <c r="C30">
        <v>13.741737340705138</v>
      </c>
    </row>
    <row r="31" spans="2:3" x14ac:dyDescent="0.25">
      <c r="B31" s="20">
        <v>13696</v>
      </c>
      <c r="C31">
        <v>14.11683887027216</v>
      </c>
    </row>
    <row r="32" spans="2:3" x14ac:dyDescent="0.25">
      <c r="B32" s="20">
        <v>14061</v>
      </c>
      <c r="C32">
        <v>14.325516113383227</v>
      </c>
    </row>
    <row r="33" spans="2:3" x14ac:dyDescent="0.25">
      <c r="B33" s="20">
        <v>14426</v>
      </c>
      <c r="C33">
        <v>13.958196923404328</v>
      </c>
    </row>
    <row r="34" spans="2:3" x14ac:dyDescent="0.25">
      <c r="B34" s="20">
        <v>14792</v>
      </c>
      <c r="C34">
        <v>13.974910463133128</v>
      </c>
    </row>
    <row r="35" spans="2:3" x14ac:dyDescent="0.25">
      <c r="B35" s="20">
        <v>15157</v>
      </c>
      <c r="C35">
        <v>14.158110909097195</v>
      </c>
    </row>
    <row r="36" spans="2:3" x14ac:dyDescent="0.25">
      <c r="B36" s="20">
        <v>15522</v>
      </c>
      <c r="C36">
        <v>15.591747611380814</v>
      </c>
    </row>
    <row r="37" spans="2:3" x14ac:dyDescent="0.25">
      <c r="B37" s="20">
        <v>15887</v>
      </c>
      <c r="C37">
        <v>16.960505355646568</v>
      </c>
    </row>
    <row r="38" spans="2:3" x14ac:dyDescent="0.25">
      <c r="B38" s="20">
        <v>16253</v>
      </c>
      <c r="C38">
        <v>17.42595094942503</v>
      </c>
    </row>
    <row r="39" spans="2:3" x14ac:dyDescent="0.25">
      <c r="B39" s="20">
        <v>16618</v>
      </c>
      <c r="C39">
        <v>17.792829644161625</v>
      </c>
    </row>
    <row r="40" spans="2:3" x14ac:dyDescent="0.25">
      <c r="B40" s="20">
        <v>16983</v>
      </c>
      <c r="C40">
        <v>18.243628023855248</v>
      </c>
    </row>
    <row r="41" spans="2:3" x14ac:dyDescent="0.25">
      <c r="B41" s="20">
        <v>17348</v>
      </c>
      <c r="C41">
        <v>21.216500971794279</v>
      </c>
    </row>
    <row r="42" spans="2:3" x14ac:dyDescent="0.25">
      <c r="B42" s="20">
        <v>17714</v>
      </c>
      <c r="C42">
        <v>23.306666666666661</v>
      </c>
    </row>
    <row r="43" spans="2:3" x14ac:dyDescent="0.25">
      <c r="B43" s="20">
        <v>18079</v>
      </c>
      <c r="C43">
        <v>24.107499999999998</v>
      </c>
    </row>
    <row r="44" spans="2:3" x14ac:dyDescent="0.25">
      <c r="B44" s="20">
        <v>18444</v>
      </c>
      <c r="C44">
        <v>23.682500000000001</v>
      </c>
    </row>
    <row r="45" spans="2:3" x14ac:dyDescent="0.25">
      <c r="B45" s="20">
        <v>18809</v>
      </c>
      <c r="C45">
        <v>25.134999999999998</v>
      </c>
    </row>
    <row r="46" spans="2:3" x14ac:dyDescent="0.25">
      <c r="B46" s="20">
        <v>19175</v>
      </c>
      <c r="C46">
        <v>26.288333333333334</v>
      </c>
    </row>
    <row r="47" spans="2:3" x14ac:dyDescent="0.25">
      <c r="B47" s="20">
        <v>19540</v>
      </c>
      <c r="C47">
        <v>26.675833333333333</v>
      </c>
    </row>
    <row r="48" spans="2:3" x14ac:dyDescent="0.25">
      <c r="B48" s="20">
        <v>19905</v>
      </c>
      <c r="C48">
        <v>26.899166666666666</v>
      </c>
    </row>
    <row r="49" spans="2:3" x14ac:dyDescent="0.25">
      <c r="B49" s="20">
        <v>20270</v>
      </c>
      <c r="C49">
        <v>26.786666666666669</v>
      </c>
    </row>
    <row r="50" spans="2:3" x14ac:dyDescent="0.25">
      <c r="B50" s="20">
        <v>20636</v>
      </c>
      <c r="C50">
        <v>26.8825</v>
      </c>
    </row>
    <row r="51" spans="2:3" x14ac:dyDescent="0.25">
      <c r="B51" s="20">
        <v>21001</v>
      </c>
      <c r="C51">
        <v>27.664166666666667</v>
      </c>
    </row>
    <row r="52" spans="2:3" x14ac:dyDescent="0.25">
      <c r="B52" s="20">
        <v>21366</v>
      </c>
      <c r="C52">
        <v>28.582500000000003</v>
      </c>
    </row>
    <row r="53" spans="2:3" x14ac:dyDescent="0.25">
      <c r="B53" s="20">
        <v>21731</v>
      </c>
      <c r="C53">
        <v>28.973333333333333</v>
      </c>
    </row>
    <row r="54" spans="2:3" x14ac:dyDescent="0.25">
      <c r="B54" s="20">
        <v>22097</v>
      </c>
      <c r="C54">
        <v>29.383333333333333</v>
      </c>
    </row>
    <row r="55" spans="2:3" x14ac:dyDescent="0.25">
      <c r="B55" s="20">
        <v>22462</v>
      </c>
      <c r="C55">
        <v>29.76</v>
      </c>
    </row>
    <row r="56" spans="2:3" x14ac:dyDescent="0.25">
      <c r="B56" s="20">
        <v>22827</v>
      </c>
      <c r="C56">
        <v>30.065833333333334</v>
      </c>
    </row>
    <row r="57" spans="2:3" x14ac:dyDescent="0.25">
      <c r="B57" s="20">
        <v>23192</v>
      </c>
      <c r="C57">
        <v>30.424166666666668</v>
      </c>
    </row>
    <row r="58" spans="2:3" x14ac:dyDescent="0.25">
      <c r="B58" s="20">
        <v>23558</v>
      </c>
      <c r="C58">
        <v>30.858333333333334</v>
      </c>
    </row>
    <row r="59" spans="2:3" x14ac:dyDescent="0.25">
      <c r="B59" s="20">
        <v>23923</v>
      </c>
      <c r="C59">
        <v>31.255833333333332</v>
      </c>
    </row>
    <row r="60" spans="2:3" x14ac:dyDescent="0.25">
      <c r="B60" s="20">
        <v>24288</v>
      </c>
      <c r="C60">
        <v>31.929166666666667</v>
      </c>
    </row>
    <row r="61" spans="2:3" x14ac:dyDescent="0.25">
      <c r="B61" s="20">
        <v>24653</v>
      </c>
      <c r="C61">
        <v>32.908333333333331</v>
      </c>
    </row>
    <row r="62" spans="2:3" x14ac:dyDescent="0.25">
      <c r="B62" s="20">
        <v>25019</v>
      </c>
      <c r="C62">
        <v>34.025000000000006</v>
      </c>
    </row>
    <row r="63" spans="2:3" x14ac:dyDescent="0.25">
      <c r="B63" s="20">
        <v>25384</v>
      </c>
      <c r="C63">
        <v>35.683333333333337</v>
      </c>
    </row>
    <row r="64" spans="2:3" x14ac:dyDescent="0.25">
      <c r="B64" s="20">
        <v>25749</v>
      </c>
      <c r="C64">
        <v>37.791666666666664</v>
      </c>
    </row>
    <row r="65" spans="2:3" x14ac:dyDescent="0.25">
      <c r="B65" s="20">
        <v>26114</v>
      </c>
      <c r="C65">
        <v>39.716666666666669</v>
      </c>
    </row>
    <row r="66" spans="2:3" x14ac:dyDescent="0.25">
      <c r="B66" s="20">
        <v>26480</v>
      </c>
      <c r="C66">
        <v>41.158333333333331</v>
      </c>
    </row>
    <row r="67" spans="2:3" x14ac:dyDescent="0.25">
      <c r="B67" s="20">
        <v>26845</v>
      </c>
      <c r="C67">
        <v>42.816666666666663</v>
      </c>
    </row>
    <row r="68" spans="2:3" x14ac:dyDescent="0.25">
      <c r="B68" s="20">
        <v>27210</v>
      </c>
      <c r="C68">
        <v>46.65</v>
      </c>
    </row>
    <row r="69" spans="2:3" x14ac:dyDescent="0.25">
      <c r="B69" s="20">
        <v>27575</v>
      </c>
      <c r="C69">
        <v>51.791666666666664</v>
      </c>
    </row>
    <row r="70" spans="2:3" x14ac:dyDescent="0.25">
      <c r="B70" s="20">
        <v>27941</v>
      </c>
      <c r="C70">
        <v>55.458333333333336</v>
      </c>
    </row>
    <row r="71" spans="2:3" x14ac:dyDescent="0.25">
      <c r="B71" s="20">
        <v>28306</v>
      </c>
      <c r="C71">
        <v>58.716666666666661</v>
      </c>
    </row>
    <row r="72" spans="2:3" x14ac:dyDescent="0.25">
      <c r="B72" s="20">
        <v>28671</v>
      </c>
      <c r="C72">
        <v>62.633333333333333</v>
      </c>
    </row>
    <row r="73" spans="2:3" x14ac:dyDescent="0.25">
      <c r="B73" s="20">
        <v>29036</v>
      </c>
      <c r="C73">
        <v>68.516666666666666</v>
      </c>
    </row>
    <row r="74" spans="2:3" x14ac:dyDescent="0.25">
      <c r="B74" s="20">
        <v>29402</v>
      </c>
      <c r="C74">
        <v>77.616666666666674</v>
      </c>
    </row>
    <row r="75" spans="2:3" x14ac:dyDescent="0.25">
      <c r="B75" s="20">
        <v>29767</v>
      </c>
      <c r="C75">
        <v>86.625</v>
      </c>
    </row>
    <row r="76" spans="2:3" x14ac:dyDescent="0.25">
      <c r="B76" s="20">
        <v>30132</v>
      </c>
      <c r="C76">
        <v>94.149999999999991</v>
      </c>
    </row>
    <row r="77" spans="2:3" x14ac:dyDescent="0.25">
      <c r="B77" s="20">
        <v>30497</v>
      </c>
      <c r="C77">
        <v>98.174999999999997</v>
      </c>
    </row>
    <row r="78" spans="2:3" x14ac:dyDescent="0.25">
      <c r="B78" s="20">
        <v>30863</v>
      </c>
      <c r="C78">
        <v>101.80833333333332</v>
      </c>
    </row>
    <row r="79" spans="2:3" x14ac:dyDescent="0.25">
      <c r="B79" s="20">
        <v>31228</v>
      </c>
      <c r="C79">
        <v>105.8</v>
      </c>
    </row>
    <row r="80" spans="2:3" x14ac:dyDescent="0.25">
      <c r="B80" s="20">
        <v>31593</v>
      </c>
      <c r="C80">
        <v>108.87500000000001</v>
      </c>
    </row>
    <row r="81" spans="2:3" x14ac:dyDescent="0.25">
      <c r="B81" s="20">
        <v>31958</v>
      </c>
      <c r="C81">
        <v>111.25833333333334</v>
      </c>
    </row>
    <row r="82" spans="2:3" x14ac:dyDescent="0.25">
      <c r="B82" s="20">
        <v>32324</v>
      </c>
      <c r="C82">
        <v>115.85</v>
      </c>
    </row>
    <row r="83" spans="2:3" x14ac:dyDescent="0.25">
      <c r="B83" s="20">
        <v>32689</v>
      </c>
      <c r="C83">
        <v>121.15</v>
      </c>
    </row>
    <row r="84" spans="2:3" x14ac:dyDescent="0.25">
      <c r="B84" s="20">
        <v>33054</v>
      </c>
      <c r="C84">
        <v>126.94999999999999</v>
      </c>
    </row>
    <row r="85" spans="2:3" x14ac:dyDescent="0.25">
      <c r="B85" s="20">
        <v>33419</v>
      </c>
      <c r="C85">
        <v>133.90833333333336</v>
      </c>
    </row>
    <row r="86" spans="2:3" x14ac:dyDescent="0.25">
      <c r="B86" s="20">
        <v>33785</v>
      </c>
      <c r="C86">
        <v>138.18333333333334</v>
      </c>
    </row>
    <row r="87" spans="2:3" x14ac:dyDescent="0.25">
      <c r="B87" s="20">
        <v>34150</v>
      </c>
      <c r="C87">
        <v>142.5</v>
      </c>
    </row>
    <row r="88" spans="2:3" x14ac:dyDescent="0.25">
      <c r="B88" s="20">
        <v>34515</v>
      </c>
      <c r="C88">
        <v>146.24166666666667</v>
      </c>
    </row>
    <row r="89" spans="2:3" x14ac:dyDescent="0.25">
      <c r="B89" s="20">
        <v>34880</v>
      </c>
      <c r="C89">
        <v>150.40833333333333</v>
      </c>
    </row>
    <row r="90" spans="2:3" x14ac:dyDescent="0.25">
      <c r="B90" s="20">
        <v>35246</v>
      </c>
      <c r="C90">
        <v>154.50833333333335</v>
      </c>
    </row>
    <row r="91" spans="2:3" x14ac:dyDescent="0.25">
      <c r="B91" s="20">
        <v>35611</v>
      </c>
      <c r="C91">
        <v>158.9</v>
      </c>
    </row>
    <row r="92" spans="2:3" x14ac:dyDescent="0.25">
      <c r="B92" s="20">
        <v>35976</v>
      </c>
      <c r="C92">
        <v>161.75</v>
      </c>
    </row>
    <row r="93" spans="2:3" x14ac:dyDescent="0.25">
      <c r="B93" s="20">
        <v>36341</v>
      </c>
      <c r="C93">
        <v>164.55</v>
      </c>
    </row>
    <row r="94" spans="2:3" x14ac:dyDescent="0.25">
      <c r="B94" s="20">
        <v>36707</v>
      </c>
      <c r="C94">
        <v>169.29166666666666</v>
      </c>
    </row>
    <row r="95" spans="2:3" x14ac:dyDescent="0.25">
      <c r="B95" s="20">
        <v>37072</v>
      </c>
      <c r="C95">
        <v>175.06666666666666</v>
      </c>
    </row>
    <row r="96" spans="2:3" x14ac:dyDescent="0.25">
      <c r="B96" s="20">
        <v>37437</v>
      </c>
      <c r="C96">
        <v>178.16666666666669</v>
      </c>
    </row>
    <row r="97" spans="2:3" x14ac:dyDescent="0.25">
      <c r="B97" s="20">
        <v>37802</v>
      </c>
      <c r="C97">
        <v>182.09166666666667</v>
      </c>
    </row>
    <row r="98" spans="2:3" x14ac:dyDescent="0.25">
      <c r="B98" s="20">
        <v>38168</v>
      </c>
      <c r="C98">
        <v>186.10833333333332</v>
      </c>
    </row>
    <row r="99" spans="2:3" x14ac:dyDescent="0.25">
      <c r="B99" s="20">
        <v>38533</v>
      </c>
      <c r="C99">
        <v>191.7</v>
      </c>
    </row>
    <row r="100" spans="2:3" x14ac:dyDescent="0.25">
      <c r="B100" s="20">
        <v>38898</v>
      </c>
      <c r="C100">
        <v>198.94166666666666</v>
      </c>
    </row>
    <row r="101" spans="2:3" x14ac:dyDescent="0.25">
      <c r="B101" s="20">
        <v>39263</v>
      </c>
      <c r="C101">
        <v>204.11199999999999</v>
      </c>
    </row>
    <row r="102" spans="2:3" x14ac:dyDescent="0.25">
      <c r="B102" s="20">
        <v>39629</v>
      </c>
      <c r="C102">
        <v>211.684</v>
      </c>
    </row>
    <row r="103" spans="2:3" x14ac:dyDescent="0.25">
      <c r="B103" s="20">
        <v>39994</v>
      </c>
      <c r="C103">
        <v>214.64858333333333</v>
      </c>
    </row>
    <row r="104" spans="2:3" x14ac:dyDescent="0.25">
      <c r="B104" s="20">
        <v>40359</v>
      </c>
      <c r="C104">
        <v>216.76133333333334</v>
      </c>
    </row>
    <row r="105" spans="2:3" x14ac:dyDescent="0.25">
      <c r="B105" s="20">
        <v>40724</v>
      </c>
      <c r="C105">
        <v>221.06133333333335</v>
      </c>
    </row>
    <row r="106" spans="2:3" x14ac:dyDescent="0.25">
      <c r="B106" s="20">
        <v>41090</v>
      </c>
      <c r="C106">
        <v>227.55349999999999</v>
      </c>
    </row>
    <row r="107" spans="2:3" x14ac:dyDescent="0.25">
      <c r="B107" s="20">
        <v>41455</v>
      </c>
      <c r="C107">
        <v>231.38866666666667</v>
      </c>
    </row>
    <row r="108" spans="2:3" x14ac:dyDescent="0.25">
      <c r="B108" s="20">
        <v>41820</v>
      </c>
      <c r="C108">
        <v>234.989</v>
      </c>
    </row>
    <row r="109" spans="2:3" x14ac:dyDescent="0.25">
      <c r="B109" s="20">
        <v>42185</v>
      </c>
      <c r="C109">
        <v>236.67041666666668</v>
      </c>
    </row>
    <row r="110" spans="2:3" x14ac:dyDescent="0.25">
      <c r="B110" s="20">
        <v>42551</v>
      </c>
      <c r="C110">
        <v>238.24291666666667</v>
      </c>
    </row>
    <row r="111" spans="2:3" x14ac:dyDescent="0.25">
      <c r="B111" s="20">
        <v>42916</v>
      </c>
      <c r="C111">
        <v>242.67516666666666</v>
      </c>
    </row>
    <row r="112" spans="2:3" x14ac:dyDescent="0.25">
      <c r="B112" s="20">
        <v>43281</v>
      </c>
      <c r="C112">
        <v>248.13149999999999</v>
      </c>
    </row>
    <row r="113" spans="2:3" x14ac:dyDescent="0.25">
      <c r="B113" s="20">
        <v>43646</v>
      </c>
      <c r="C113">
        <v>253.25758333333334</v>
      </c>
    </row>
    <row r="114" spans="2:3" x14ac:dyDescent="0.25">
      <c r="B114" s="20">
        <v>44012</v>
      </c>
      <c r="C114">
        <v>257.26766666666663</v>
      </c>
    </row>
    <row r="115" spans="2:3" x14ac:dyDescent="0.25">
      <c r="B115" s="20">
        <v>44377</v>
      </c>
      <c r="C115">
        <v>263.14608333333331</v>
      </c>
    </row>
    <row r="116" spans="2:3" x14ac:dyDescent="0.25">
      <c r="B116" s="20">
        <v>44742</v>
      </c>
      <c r="C116">
        <v>282.02566666666667</v>
      </c>
    </row>
    <row r="117" spans="2:3" x14ac:dyDescent="0.25">
      <c r="B117" s="20">
        <v>45107</v>
      </c>
      <c r="C117">
        <v>299.65491666666668</v>
      </c>
    </row>
    <row r="118" spans="2:3" x14ac:dyDescent="0.25">
      <c r="B118" s="20">
        <v>45473</v>
      </c>
      <c r="C118">
        <v>309.57083333333333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Nominal</vt:lpstr>
      <vt:lpstr>Real Terms</vt:lpstr>
      <vt:lpstr>Moody's CPI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Delgado, Leonardo, DFA</dc:creator>
  <cp:lastModifiedBy>Delgado, Leonardo, DFA</cp:lastModifiedBy>
  <dcterms:created xsi:type="dcterms:W3CDTF">2024-04-17T22:00:13Z</dcterms:created>
  <dcterms:modified xsi:type="dcterms:W3CDTF">2024-12-20T20:53:34Z</dcterms:modified>
</cp:coreProperties>
</file>